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330"/>
  <workbookPr defaultThemeVersion="166925"/>
  <mc:AlternateContent xmlns:mc="http://schemas.openxmlformats.org/markup-compatibility/2006">
    <mc:Choice Requires="x15">
      <x15ac:absPath xmlns:x15ac="http://schemas.microsoft.com/office/spreadsheetml/2010/11/ac" url="E:\New folder\Documents\REMONTI\Raiņa_35A_jumts\"/>
    </mc:Choice>
  </mc:AlternateContent>
  <xr:revisionPtr revIDLastSave="0" documentId="8_{7D4CA8CE-2B50-4E4F-A347-40A95FB1034D}" xr6:coauthVersionLast="33" xr6:coauthVersionMax="33" xr10:uidLastSave="{00000000-0000-0000-0000-000000000000}"/>
  <bookViews>
    <workbookView xWindow="0" yWindow="0" windowWidth="21570" windowHeight="12030" xr2:uid="{00000000-000D-0000-FFFF-FFFF00000000}"/>
  </bookViews>
  <sheets>
    <sheet name="KT" sheetId="6" r:id="rId1"/>
    <sheet name="KS 1" sheetId="7" r:id="rId2"/>
    <sheet name="JUMTS" sheetId="8" r:id="rId3"/>
  </sheets>
  <definedNames>
    <definedName name="_xlnm._FilterDatabase" localSheetId="2" hidden="1">JUMTS!$A$15:$P$15</definedName>
    <definedName name="_xlnm.Print_Area" localSheetId="2">JUMTS!$A$1:$P$122</definedName>
    <definedName name="_xlnm.Print_Area" localSheetId="1">'KS 1'!$A$1:$I$34</definedName>
    <definedName name="_xlnm.Print_Area" localSheetId="0">KT!$A$1:$D$39</definedName>
    <definedName name="_xlnm.Print_Titles" localSheetId="2">JUMTS!$15:$15</definedName>
  </definedNames>
  <calcPr calcId="162913" fullPrecision="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9" i="8" l="1"/>
  <c r="E68" i="8"/>
  <c r="E67" i="8"/>
  <c r="E66" i="8"/>
  <c r="E65" i="8"/>
  <c r="E64" i="8"/>
  <c r="E63" i="8"/>
  <c r="E62" i="8"/>
  <c r="E61" i="8"/>
  <c r="E55" i="8"/>
  <c r="E54" i="8"/>
  <c r="E53" i="8"/>
  <c r="E52" i="8"/>
  <c r="E51" i="8"/>
  <c r="E50" i="8"/>
  <c r="E49" i="8"/>
  <c r="E48" i="8"/>
  <c r="E47" i="8"/>
  <c r="E46" i="8"/>
  <c r="E45" i="8"/>
  <c r="E38" i="8"/>
  <c r="E28" i="8"/>
  <c r="N18" i="8" l="1"/>
  <c r="H18" i="8" l="1"/>
  <c r="L18" i="8" l="1"/>
  <c r="O18" i="8" l="1"/>
  <c r="K18" i="8"/>
  <c r="M18" i="8" l="1"/>
  <c r="P18" i="8" s="1"/>
  <c r="L17" i="8" l="1"/>
  <c r="N17" i="8"/>
  <c r="C18" i="7"/>
  <c r="H17" i="8" l="1"/>
  <c r="H16" i="8"/>
  <c r="O17" i="8" l="1"/>
  <c r="M17" i="8"/>
  <c r="P17" i="8" l="1"/>
  <c r="K17" i="8"/>
  <c r="I13" i="7" l="1"/>
  <c r="P11" i="8" l="1"/>
  <c r="I12" i="7" l="1"/>
</calcChain>
</file>

<file path=xl/sharedStrings.xml><?xml version="1.0" encoding="utf-8"?>
<sst xmlns="http://schemas.openxmlformats.org/spreadsheetml/2006/main" count="308" uniqueCount="180">
  <si>
    <t>Monolītā josla zem jumta krēsla centra</t>
  </si>
  <si>
    <t>Aptvere, Ø6, B 500, s=200mm</t>
  </si>
  <si>
    <t>Jumta seguma konstrukcija</t>
  </si>
  <si>
    <t>Jumta lūka RA4T ( 600x600mm ) vai analogs; tonis RAL RR 798</t>
  </si>
  <si>
    <t>sniega barjera RSSSB vai analogs, min H=300mm</t>
  </si>
  <si>
    <t>Jumta seguma elementi ( RUUKKI vai analogs)</t>
  </si>
  <si>
    <t xml:space="preserve">Kores ventilācijas izvads RA12E vai RA12HO,           s=5-6m, tonis - RAL RR 798, vai analogs, </t>
  </si>
  <si>
    <t>Lietusūdens noteksistēma ( RAIKO vai analogs )</t>
  </si>
  <si>
    <t>m</t>
  </si>
  <si>
    <t>Lāsenis/ karnīze RAIKO RA1BE vai analogs; tonis RAL RR 798</t>
  </si>
  <si>
    <t>Kore RAIKO AR1BRO ( pusapaļā, l=2,1m ), pārlaidums 100mm, tonis RAL RR 798, vai analogs</t>
  </si>
  <si>
    <t>Jumta nesošā karkasa konstrukcija</t>
  </si>
  <si>
    <t>Palīgmateriāli, stiprinājumi</t>
  </si>
  <si>
    <t>Ruukki T20 -24W-110 trapecveida profilloksnes (vai analogs), pie latām stiprinās ar urbjskrūvēm RA-4, 8x28 vai analogām; tonis - RAL RR 798</t>
  </si>
  <si>
    <t>Antikondensāta plēve  RA6U A vai RA6U B, pie spārēm stiprinās ar skavām, vai analoga</t>
  </si>
  <si>
    <t>Vējdēlis RA1BG, l=2m, pārlaidums savienojuma vietā 100mm, stiprinājums - urbjskrūves AR vai analogs ar soli līdz 1000m,  tonis - RAL RR 798; vai analogs</t>
  </si>
  <si>
    <t>Teknes savienojums RAIKO, tērauds 0.6mm, cinkots, tonis - RAL 3005, vai analogs</t>
  </si>
  <si>
    <t>Teknes āķis RAIKO, apaļš 125mm, vidējais ( 75mm ), tērauds 0.6mm, cinkots,  tonis RAL 3005, vai analogs, s=800mm</t>
  </si>
  <si>
    <t>Notekcaurules izliekums 60* RAIKO, apaļš 90mm, tonis RAL 3005, vai analogs</t>
  </si>
  <si>
    <t>Notekcaurule ( L-1000 ) RAIKO, apaļā 90mm,  tonis RAL 3005, vai analogs</t>
  </si>
  <si>
    <t>Notekcaurule ( L-3000 ) RAIKO,apaļā 90mm, tonis RAL 3005, vai analogs</t>
  </si>
  <si>
    <t>Notekcaurules izliekums 60*, apakšējais, RAIKO, apaļš 90mm, tonis RAL 3005, vai analogs</t>
  </si>
  <si>
    <t>Piltuve ( konektors ) RAIKO, apaļā 125/ 90mm, tērauds 0.6mm, cinkots, tonis RAL 3005, vai analogs</t>
  </si>
  <si>
    <t>Teknes gals RAIKO, universālais, tērauds 0.6, cinkots, tonis - RAL 3005, vai analogs</t>
  </si>
  <si>
    <t>Notekcaurules stiprinājums, pieskrūvējams, RAIKO, apaļš 90mm, tonis RAL 3005, vai analogs</t>
  </si>
  <si>
    <t>Nr. p. k.</t>
  </si>
  <si>
    <t>Mērvienība</t>
  </si>
  <si>
    <t>Daudzums</t>
  </si>
  <si>
    <t>Jumta seguma demontāža</t>
  </si>
  <si>
    <t>Bēniņu telpas attīrīšana no gružiem</t>
  </si>
  <si>
    <t>Lietus ūdens noteksistēmas demontāža</t>
  </si>
  <si>
    <t xml:space="preserve">m </t>
  </si>
  <si>
    <t>Palīgmateriāli</t>
  </si>
  <si>
    <t>Pavisam kopā</t>
  </si>
  <si>
    <t>Kopā</t>
  </si>
  <si>
    <t>Objekta nosaukums</t>
  </si>
  <si>
    <t>________  gada ___. _______________</t>
  </si>
  <si>
    <t>Z.v.</t>
  </si>
  <si>
    <t>(pasūtītāja paraksts un tā atšifrējum)</t>
  </si>
  <si>
    <t>Apstiprinu</t>
  </si>
  <si>
    <t>Latvijas būvnormatīvam LBN 501-17</t>
  </si>
  <si>
    <t>Sastādīja:</t>
  </si>
  <si>
    <t>Pavisam būvniecības izmaksas:</t>
  </si>
  <si>
    <t>PVN (21%):</t>
  </si>
  <si>
    <t>Pavisam būvniecības izmaksas, neskaitot PVN:</t>
  </si>
  <si>
    <t>Kopā:</t>
  </si>
  <si>
    <t>Objekta izmaksas, euro</t>
  </si>
  <si>
    <t>Būvniecības koptāme</t>
  </si>
  <si>
    <t>7. pielikums</t>
  </si>
  <si>
    <t>Peļņa (%)</t>
  </si>
  <si>
    <t>t.sk. darba aizsardzība (%)</t>
  </si>
  <si>
    <t>Virsizdevumi (%)</t>
  </si>
  <si>
    <t xml:space="preserve">Mehānismi </t>
  </si>
  <si>
    <t>Būvizstrādājumi</t>
  </si>
  <si>
    <t>Darba alga</t>
  </si>
  <si>
    <t>Darbietilpība (c/h)</t>
  </si>
  <si>
    <t>Tai skaitā</t>
  </si>
  <si>
    <t>Tāmes izmaksas</t>
  </si>
  <si>
    <t>%</t>
  </si>
  <si>
    <t>Būvdarbu veids vai konstruktīvā elementa nosaukums</t>
  </si>
  <si>
    <t>Kods, tāmes Nr.</t>
  </si>
  <si>
    <t>Kopējā darbietilpība, c/h</t>
  </si>
  <si>
    <t>Par kopējo summu, EUR</t>
  </si>
  <si>
    <t>Kopsavilkuma aprēķins  Nr. 1</t>
  </si>
  <si>
    <t>6. pielikums</t>
  </si>
  <si>
    <t>kpl</t>
  </si>
  <si>
    <t>(paraksts un tā atšifrējums, datums)</t>
  </si>
  <si>
    <t>gb</t>
  </si>
  <si>
    <t>Demontāža</t>
  </si>
  <si>
    <t>I.</t>
  </si>
  <si>
    <t>Summa</t>
  </si>
  <si>
    <t>mehānismi</t>
  </si>
  <si>
    <t>būvizstrādājumi</t>
  </si>
  <si>
    <t>darba alga</t>
  </si>
  <si>
    <t>darbietilpība
(c/h)</t>
  </si>
  <si>
    <t xml:space="preserve">darba  alga </t>
  </si>
  <si>
    <t>darba samaksas likme (euro/h)</t>
  </si>
  <si>
    <t>laika norma
(c/h)</t>
  </si>
  <si>
    <t>Kopā uz visu apjomu</t>
  </si>
  <si>
    <t>Vienības izmaksas</t>
  </si>
  <si>
    <t>Būvdarbu  nosaukums</t>
  </si>
  <si>
    <t>Kods</t>
  </si>
  <si>
    <t>Tāmes izmaksa, euro</t>
  </si>
  <si>
    <t>Lokālā tāme Nr.  1</t>
  </si>
  <si>
    <t>5. pielikums</t>
  </si>
  <si>
    <t>Jumta pārbūve</t>
  </si>
  <si>
    <t xml:space="preserve">Piezīmes:   </t>
  </si>
  <si>
    <t xml:space="preserve">1. Būvizstrādājuma un inventāra izmaksās iekļauj visas izmaksas, kas saistītas ar meteriāla un inventāra iegādi vai nomu un to pilnīgu piegādi, transportēšanu būvobjektā.  </t>
  </si>
  <si>
    <t xml:space="preserve"> 2. Skatīt koptāmē esošo skaidrojošo aprakstu</t>
  </si>
  <si>
    <t>Piezīmes:</t>
  </si>
  <si>
    <t>1. Atbilstoši Ministru kabineta noteikumiem Nr. 500 "Vispārīgie būvnoteikumi" 2.10. punktam – būvdarbu apjomi, iepirkuma    specifikācija un vienkāršotas fasādes atjaunošanas projekts vai būvprojekts (turpmāk tekstā - Projekts) ir dokumentu kopums, kas satur grafiskos dokumentus, teksta dokumentus, aprēķinus un citu informāciju par būvniecības ieceri (turpmāk tekstā - būvniecības ieceres dokumentācija). Šie būvniecības ieceres dokumenti ir uzskatāmi par vienu kopumu un ir savstarpēji papildinoši. Dokumenti nav skatāmi vai vērtējami atsevišķi.</t>
  </si>
  <si>
    <t>2. Iesniedzot iepirkuma piedāvājumu par attiecīgā objekta būvdarbu veikšanu, iepirkuma specifikācijā nepieciešams ņemt vērā visu būvniecības ieceres dokumentācijā paredzēto darba kopumu, atbilstoši projekta izstrādātāja (autora) iecerei, kā arī pilnīgu būvdarbu un ar būvdarbiem saistīto darbu izpildi.</t>
  </si>
  <si>
    <t>3. Jautājumus par attiecīgā objekta iepirkuma piedāvājuma iesniegšanu, kas saistīti ar būvniecības ieceres dokumentācijā paredzēto darbu izpildi, paredzētajiem risinājumiem, būvzstrādājumu iestrādes metodiku, projekta autora ieceres īstenošanu būvniecības laikā, materiālu apjomiem un citiem jautājumiem par ieceres izpildi, pretendents var uzdot atbilstoši “Publisko iepirkumu likuma” 68. panta trešajā daļā noteiktajam termiņam.</t>
  </si>
  <si>
    <t>4. Mezglu un detaļu izgatavošana, kuru detalizācija nav dota projektā, veicama saskņā ar izgatavotāja norādījumiem un standartshēmām, kā arī normatīvu prasībām.</t>
  </si>
  <si>
    <t xml:space="preserve">5. Ja kādā no tāmes pozīcijām ir atrodams konkrētas firmas būvisztrādājums vai izstrādājuma modelis, tad atbilstoši Publisko iepirkumu likuma 20. panta sestajā daļā noteiktajam – ir uzskatāms, ka var izmantot ekvivalentu, ņemot vērā visus tehniskos parametrus un īpašības. Minot konkrētu firmas būvisztrādāju vai izstrādājuma modeli, ieceres dokumentācijas izstrādātājs liek uzsvaru uz kvalitātes prasībām, kuras ir būtiska projekta sastāvdaļa. </t>
  </si>
  <si>
    <t xml:space="preserve">6. Būvizstrādājuma un inventāra izmaksās iekļauj visas izmaksas, kas saistītas ar meteriāla un inventāra iegādi vai nomu un to pilnīgu piegādi, transportēšanu būvobjektā. </t>
  </si>
  <si>
    <t>Tāmes Nr.</t>
  </si>
  <si>
    <t>KS 1</t>
  </si>
  <si>
    <t>līgumc.</t>
  </si>
  <si>
    <t>Būvgružu savākšana, nogādāšana konteineros un izvešana uz izgāztuvi</t>
  </si>
  <si>
    <t>Tekne ( L-3000 ) RAIKO, apaļā, tērauds 0.6mm, cinkots, tonis - RAL 3005, vai analogs</t>
  </si>
  <si>
    <t>betons C25/30</t>
  </si>
  <si>
    <t>Tērauda sijas uzstdīšana</t>
  </si>
  <si>
    <t>Jumta seguma montāža</t>
  </si>
  <si>
    <t>Teknes montāža</t>
  </si>
  <si>
    <t>Notekcauruļu montāža</t>
  </si>
  <si>
    <t>Būvkonstrukcijas</t>
  </si>
  <si>
    <t>Jumta karkasa konstrukcijas montāža</t>
  </si>
  <si>
    <t>Jumta seguma  koka konstrukcijas montāža</t>
  </si>
  <si>
    <t>Jumta karkasa, latojuma demontāža</t>
  </si>
  <si>
    <t>Hidroizolācija , zem mūrlatas</t>
  </si>
  <si>
    <t>Objekta adrese:  Raiņa iela 35A, Viļāni, LV-4650</t>
  </si>
  <si>
    <t>Pārkares apdares dēlīši, apstrādāti ar antiseptiķi, C 24 , 100x20mm</t>
  </si>
  <si>
    <r>
      <t xml:space="preserve">HEA 140 , </t>
    </r>
    <r>
      <rPr>
        <i/>
        <sz val="10"/>
        <rFont val="Garamond"/>
        <family val="1"/>
        <charset val="186"/>
      </rPr>
      <t>S 235</t>
    </r>
  </si>
  <si>
    <r>
      <t xml:space="preserve">Tērauda sijas balstplātne, 12x250x300mm, </t>
    </r>
    <r>
      <rPr>
        <i/>
        <sz val="10"/>
        <rFont val="Garamond"/>
        <family val="1"/>
        <charset val="186"/>
      </rPr>
      <t>S 235</t>
    </r>
    <r>
      <rPr>
        <sz val="10"/>
        <rFont val="Garamond"/>
        <family val="1"/>
        <charset val="186"/>
      </rPr>
      <t xml:space="preserve">, uz ārsienām, </t>
    </r>
  </si>
  <si>
    <r>
      <t>Tērauda sijas balstplātne, 12x250x300mm,</t>
    </r>
    <r>
      <rPr>
        <i/>
        <sz val="10"/>
        <rFont val="Garamond"/>
        <family val="1"/>
        <charset val="186"/>
      </rPr>
      <t xml:space="preserve"> S 235</t>
    </r>
    <r>
      <rPr>
        <sz val="10"/>
        <rFont val="Garamond"/>
        <family val="1"/>
        <charset val="186"/>
      </rPr>
      <t>, centrā</t>
    </r>
  </si>
  <si>
    <t>Apgaismojuma ierīkošana</t>
  </si>
  <si>
    <t>Ledspuldze</t>
  </si>
  <si>
    <t>Slēdzis, divpolu</t>
  </si>
  <si>
    <t>Lietotāja zemsprieguma el.vads</t>
  </si>
  <si>
    <t>montāžas palīgmateriāli</t>
  </si>
  <si>
    <t>Apgaismojuma ierīkošana (precizēt pēc projekta izstrādes)</t>
  </si>
  <si>
    <t>Mūrlata ML, apstrādāts ar antiseptiķi un antipirēnu, C 24</t>
  </si>
  <si>
    <t>Sija Si-1, apstrādāts ar antiseptiķi un antipirēnu, C 24</t>
  </si>
  <si>
    <t>Sija Si-2,  apstrādāts ar antiseptiķi un antipirēnu, C 24</t>
  </si>
  <si>
    <t>Statnis St-1,  apstrādāts ar antiseptiķi un antipirēnu, C 24</t>
  </si>
  <si>
    <t>Gulsnis G-1, apstrādāts ar antiseptiķi un antipirēnu, C 24</t>
  </si>
  <si>
    <t>Atgāznis Atg-1, apstrādāts ar antiseptiķi un antipirēnu, C 24</t>
  </si>
  <si>
    <t>Atgāznis Atg-2, apstrādāts ar antiseptiķi un antipirēnu, C 24</t>
  </si>
  <si>
    <t>Gulsnis, apstrādāts ar antiseptiķi un antipirēnu, C 24, 100*100mm</t>
  </si>
  <si>
    <t>Gulsnis G-3, apstrādāts ar antiseptiķi un antipirēnu, C 24</t>
  </si>
  <si>
    <t>Atgāznis, apstrādāts ar antiseptiķi un antipirēnu, C 24, 200x50mm</t>
  </si>
  <si>
    <t>Spāre Sp-1,  apstrādāts ar antiseptiķi un antipirēnu, C 24</t>
  </si>
  <si>
    <t>Spāre Sp-2,  apstrādāts ar antiseptiķi un antipirēnu, C 24</t>
  </si>
  <si>
    <t>Kores dēlis,  apstrādāts ar antiseptiķi un antipirēnu, C 24</t>
  </si>
  <si>
    <t>Garenlata, apstrādāta ar antiseptiķi un antipirēnu, C 24</t>
  </si>
  <si>
    <t>Šķērslata, apstrādāta ar antiseptiķi un antipirēnu, C 24</t>
  </si>
  <si>
    <t>Gulsnis ( pārkares apdares konstrukcija), apstrādāts ar antiseptiķi un antipirēnu, C 24, 100x100mm</t>
  </si>
  <si>
    <t>Gulsnis ( pārkares apdareskonstrukcija), apstrādāts ar antiseptiķi un antipirēnu, C 24, 50x250mm</t>
  </si>
  <si>
    <t>Pārkares apdares dēlīši, apstrādāti ar antiseptiķi un antipirēnu, C 24, 120x20mm</t>
  </si>
  <si>
    <t>antikondensāta plēve</t>
  </si>
  <si>
    <t>Garenstiegrojums,  Ø12 B500, s=150mm</t>
  </si>
  <si>
    <t>Prožektors</t>
  </si>
  <si>
    <t>bēniņu ārsienu mūra joslu demontāža</t>
  </si>
  <si>
    <t xml:space="preserve">Monolītā josla uz bēniņu ārsienu augšējās virsmas </t>
  </si>
  <si>
    <t>Kantaini betona elementi ar lietus ūdnes teknes profilu, l=1200mm ( 800x200x80mm), vietās zem notekcaurulēm</t>
  </si>
  <si>
    <t>1.1.</t>
  </si>
  <si>
    <t>1.2.</t>
  </si>
  <si>
    <t>1.3.</t>
  </si>
  <si>
    <t>1.4.</t>
  </si>
  <si>
    <t>1.5.</t>
  </si>
  <si>
    <t>1.6.</t>
  </si>
  <si>
    <t>2.1.</t>
  </si>
  <si>
    <t>2.2.</t>
  </si>
  <si>
    <t>2.3.</t>
  </si>
  <si>
    <t>6.3.</t>
  </si>
  <si>
    <t>3.1.</t>
  </si>
  <si>
    <t>3.2.</t>
  </si>
  <si>
    <t>4.1.</t>
  </si>
  <si>
    <t>4.2.</t>
  </si>
  <si>
    <t>5.1.</t>
  </si>
  <si>
    <t>5.2.</t>
  </si>
  <si>
    <t>6.1.</t>
  </si>
  <si>
    <t>6.2.</t>
  </si>
  <si>
    <t>7.1.</t>
  </si>
  <si>
    <t>sertifikāta Nr. ____________</t>
  </si>
  <si>
    <t xml:space="preserve"> /_______ /</t>
  </si>
  <si>
    <t>Tāme sastādīta 2018. gada __. jūnijā</t>
  </si>
  <si>
    <t>Tiešās izmaksas kopā, t.sk. darba devēja sociālais nodoklis (_____%)</t>
  </si>
  <si>
    <t xml:space="preserve">Pasūtījuma Nr.: </t>
  </si>
  <si>
    <t>Tāme sastādīta 2018.gada tirgus cenās</t>
  </si>
  <si>
    <t xml:space="preserve">Tāme sastādīta 2018. gada __. jūnijā </t>
  </si>
  <si>
    <r>
      <t>m</t>
    </r>
    <r>
      <rPr>
        <vertAlign val="superscript"/>
        <sz val="10"/>
        <rFont val="Garamond"/>
        <family val="1"/>
        <charset val="186"/>
      </rPr>
      <t>2</t>
    </r>
  </si>
  <si>
    <r>
      <t>m</t>
    </r>
    <r>
      <rPr>
        <vertAlign val="superscript"/>
        <sz val="10"/>
        <rFont val="Garamond"/>
        <family val="1"/>
        <charset val="186"/>
      </rPr>
      <t>3</t>
    </r>
  </si>
  <si>
    <t>sertifikāta Nr. __________</t>
  </si>
  <si>
    <t xml:space="preserve"> /____________/</t>
  </si>
  <si>
    <t xml:space="preserve"> /__________/</t>
  </si>
  <si>
    <t>Objekta nosaukums:  Viļānu pilsētas pirmsskolas izglītības iestāde</t>
  </si>
  <si>
    <t>Būves nosaukums: Viļānu pilsētas pirmsskolas izglītības iestādes jumta pārbūve</t>
  </si>
  <si>
    <t>Viļānu pilsētas pirmsskolas izglītības iestādes jumta pārbūve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</si>
</sst>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_-* #,##0.00_-;\-* #,##0.00_-;_-* \-??_-;_-@_-"/>
    <numFmt numFmtId="167" formatCode="0.00;[Red]0.00"/>
  </numFmts>
  <fonts count="24" x14ac:knownFonts="1">
    <font>
      <sz val="11"/>
      <color theme="1"/>
      <name val="Calibri"/>
      <family val="2"/>
      <charset val="186"/>
      <scheme val="minor"/>
    </font>
    <font>
      <sz val="11"/>
      <color theme="1"/>
      <name val="Calibri"/>
      <family val="2"/>
      <charset val="186"/>
      <scheme val="minor"/>
    </font>
    <font>
      <sz val="10"/>
      <name val="Arial"/>
      <family val="2"/>
      <charset val="186"/>
    </font>
    <font>
      <sz val="10"/>
      <name val="Arial"/>
      <family val="2"/>
    </font>
    <font>
      <sz val="10"/>
      <name val="Arial"/>
      <family val="2"/>
      <charset val="204"/>
    </font>
    <font>
      <sz val="11"/>
      <color theme="1"/>
      <name val="Calibri"/>
      <family val="2"/>
      <scheme val="minor"/>
    </font>
    <font>
      <sz val="10"/>
      <name val="Helv"/>
    </font>
    <font>
      <b/>
      <sz val="10"/>
      <name val="Garamond"/>
      <family val="1"/>
      <charset val="186"/>
    </font>
    <font>
      <sz val="10"/>
      <name val="Garamond"/>
      <family val="1"/>
      <charset val="186"/>
    </font>
    <font>
      <b/>
      <sz val="12"/>
      <name val="Garamond"/>
      <family val="1"/>
      <charset val="186"/>
    </font>
    <font>
      <sz val="12"/>
      <name val="Courier"/>
      <family val="1"/>
      <charset val="186"/>
    </font>
    <font>
      <sz val="11"/>
      <name val="Garamond"/>
      <family val="1"/>
      <charset val="186"/>
    </font>
    <font>
      <b/>
      <sz val="14"/>
      <name val="Garamond"/>
      <family val="1"/>
      <charset val="186"/>
    </font>
    <font>
      <b/>
      <sz val="11"/>
      <name val="Garamond"/>
      <family val="1"/>
      <charset val="186"/>
    </font>
    <font>
      <sz val="8"/>
      <name val="Garamond"/>
      <family val="1"/>
      <charset val="186"/>
    </font>
    <font>
      <b/>
      <u/>
      <sz val="10"/>
      <name val="Garamond"/>
      <family val="1"/>
      <charset val="186"/>
    </font>
    <font>
      <b/>
      <u/>
      <sz val="11"/>
      <name val="Garamond"/>
      <family val="1"/>
      <charset val="186"/>
    </font>
    <font>
      <sz val="9"/>
      <name val="Garamond"/>
      <family val="1"/>
      <charset val="186"/>
    </font>
    <font>
      <b/>
      <sz val="9"/>
      <name val="Garamond"/>
      <family val="1"/>
      <charset val="186"/>
    </font>
    <font>
      <sz val="12"/>
      <name val="Garamond"/>
      <family val="1"/>
      <charset val="186"/>
    </font>
    <font>
      <i/>
      <sz val="10"/>
      <name val="Garamond"/>
      <family val="1"/>
      <charset val="186"/>
    </font>
    <font>
      <sz val="10"/>
      <color rgb="FFFF0000"/>
      <name val="Garamond"/>
      <family val="1"/>
      <charset val="186"/>
    </font>
    <font>
      <b/>
      <sz val="20"/>
      <color rgb="FFFF0000"/>
      <name val="Garamond"/>
      <family val="1"/>
      <charset val="186"/>
    </font>
    <font>
      <vertAlign val="superscript"/>
      <sz val="10"/>
      <name val="Garamond"/>
      <family val="1"/>
      <charset val="186"/>
    </font>
  </fonts>
  <fills count="2">
    <fill>
      <patternFill patternType="none"/>
    </fill>
    <fill>
      <patternFill patternType="gray125"/>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bottom/>
      <diagonal/>
    </border>
    <border>
      <left/>
      <right style="thin">
        <color indexed="8"/>
      </right>
      <top style="thin">
        <color indexed="8"/>
      </top>
      <bottom style="thin">
        <color indexed="8"/>
      </bottom>
      <diagonal/>
    </border>
    <border>
      <left/>
      <right/>
      <top style="thin">
        <color indexed="8"/>
      </top>
      <bottom style="thin">
        <color indexed="8"/>
      </bottom>
      <diagonal/>
    </border>
    <border>
      <left/>
      <right/>
      <top style="thin">
        <color indexed="8"/>
      </top>
      <bottom/>
      <diagonal/>
    </border>
    <border>
      <left style="thin">
        <color indexed="8"/>
      </left>
      <right/>
      <top style="thin">
        <color indexed="8"/>
      </top>
      <bottom/>
      <diagonal/>
    </border>
    <border>
      <left/>
      <right style="thin">
        <color indexed="8"/>
      </right>
      <top/>
      <bottom style="thin">
        <color indexed="8"/>
      </bottom>
      <diagonal/>
    </border>
    <border>
      <left/>
      <right/>
      <top/>
      <bottom style="thin">
        <color indexed="8"/>
      </bottom>
      <diagonal/>
    </border>
    <border>
      <left style="thin">
        <color indexed="8"/>
      </left>
      <right style="thin">
        <color indexed="8"/>
      </right>
      <top/>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64"/>
      </left>
      <right style="thin">
        <color indexed="8"/>
      </right>
      <top/>
      <bottom style="thin">
        <color indexed="8"/>
      </bottom>
      <diagonal/>
    </border>
    <border>
      <left style="thin">
        <color indexed="8"/>
      </left>
      <right style="thin">
        <color indexed="64"/>
      </right>
      <top/>
      <bottom style="thin">
        <color indexed="8"/>
      </bottom>
      <diagonal/>
    </border>
    <border>
      <left style="thin">
        <color indexed="64"/>
      </left>
      <right style="thin">
        <color indexed="8"/>
      </right>
      <top style="thin">
        <color indexed="8"/>
      </top>
      <bottom/>
      <diagonal/>
    </border>
    <border>
      <left style="thin">
        <color indexed="8"/>
      </left>
      <right style="thin">
        <color indexed="64"/>
      </right>
      <top style="thin">
        <color indexed="8"/>
      </top>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8"/>
      </left>
      <right style="thin">
        <color indexed="8"/>
      </right>
      <top style="thin">
        <color indexed="8"/>
      </top>
      <bottom style="double">
        <color indexed="64"/>
      </bottom>
      <diagonal/>
    </border>
    <border>
      <left style="thin">
        <color indexed="64"/>
      </left>
      <right style="thin">
        <color indexed="64"/>
      </right>
      <top style="medium">
        <color indexed="64"/>
      </top>
      <bottom style="double">
        <color indexed="64"/>
      </bottom>
      <diagonal/>
    </border>
    <border>
      <left style="thin">
        <color indexed="8"/>
      </left>
      <right/>
      <top style="thin">
        <color indexed="8"/>
      </top>
      <bottom style="double">
        <color indexed="64"/>
      </bottom>
      <diagonal/>
    </border>
  </borders>
  <cellStyleXfs count="20">
    <xf numFmtId="0" fontId="0" fillId="0" borderId="0"/>
    <xf numFmtId="0" fontId="3" fillId="0" borderId="0"/>
    <xf numFmtId="0" fontId="2" fillId="0" borderId="0"/>
    <xf numFmtId="0" fontId="3" fillId="0" borderId="0"/>
    <xf numFmtId="0" fontId="4" fillId="0" borderId="0"/>
    <xf numFmtId="0" fontId="5" fillId="0" borderId="0"/>
    <xf numFmtId="0" fontId="6" fillId="0" borderId="0"/>
    <xf numFmtId="0" fontId="6" fillId="0" borderId="0"/>
    <xf numFmtId="0" fontId="1" fillId="0" borderId="0"/>
    <xf numFmtId="166" fontId="3" fillId="0" borderId="0" applyFill="0" applyBorder="0" applyAlignment="0" applyProtection="0"/>
    <xf numFmtId="0" fontId="2" fillId="0" borderId="0"/>
    <xf numFmtId="0" fontId="1" fillId="0" borderId="0"/>
    <xf numFmtId="0" fontId="10" fillId="0" borderId="0"/>
    <xf numFmtId="0" fontId="2" fillId="0" borderId="0"/>
    <xf numFmtId="0" fontId="1" fillId="0" borderId="0"/>
    <xf numFmtId="0" fontId="2" fillId="0" borderId="0"/>
    <xf numFmtId="0" fontId="1" fillId="0" borderId="0"/>
    <xf numFmtId="0" fontId="4" fillId="0" borderId="0"/>
    <xf numFmtId="0" fontId="4" fillId="0" borderId="0"/>
    <xf numFmtId="0" fontId="4" fillId="0" borderId="0"/>
  </cellStyleXfs>
  <cellXfs count="201">
    <xf numFmtId="0" fontId="0" fillId="0" borderId="0" xfId="0"/>
    <xf numFmtId="0" fontId="7" fillId="0" borderId="0" xfId="0" applyFont="1" applyFill="1" applyBorder="1" applyAlignment="1">
      <alignment horizontal="right" wrapText="1"/>
    </xf>
    <xf numFmtId="4" fontId="7" fillId="0" borderId="0" xfId="0" applyNumberFormat="1" applyFont="1" applyFill="1" applyBorder="1" applyAlignment="1">
      <alignment horizontal="right"/>
    </xf>
    <xf numFmtId="4" fontId="7" fillId="0" borderId="0" xfId="0" applyNumberFormat="1" applyFont="1" applyFill="1" applyBorder="1" applyAlignment="1"/>
    <xf numFmtId="0" fontId="8" fillId="0" borderId="0" xfId="0" applyFont="1" applyFill="1"/>
    <xf numFmtId="0" fontId="7" fillId="0" borderId="4" xfId="0" applyFont="1" applyFill="1" applyBorder="1"/>
    <xf numFmtId="0" fontId="8" fillId="0" borderId="4" xfId="0" applyFont="1" applyFill="1" applyBorder="1" applyAlignment="1">
      <alignment vertical="center"/>
    </xf>
    <xf numFmtId="0" fontId="8" fillId="0" borderId="0" xfId="0" applyFont="1" applyFill="1" applyBorder="1" applyAlignment="1">
      <alignment horizontal="center" vertical="center"/>
    </xf>
    <xf numFmtId="0" fontId="8" fillId="0" borderId="0" xfId="0" applyFont="1" applyFill="1" applyBorder="1" applyAlignment="1"/>
    <xf numFmtId="0" fontId="8" fillId="0" borderId="0" xfId="0" applyFont="1" applyFill="1" applyAlignment="1"/>
    <xf numFmtId="0" fontId="7" fillId="0" borderId="0" xfId="0" applyFont="1" applyFill="1" applyBorder="1" applyAlignment="1">
      <alignment horizontal="left" vertical="center" wrapText="1"/>
    </xf>
    <xf numFmtId="0" fontId="8" fillId="0" borderId="0" xfId="0" applyFont="1" applyFill="1" applyBorder="1" applyAlignment="1">
      <alignment horizontal="right" vertical="center"/>
    </xf>
    <xf numFmtId="49" fontId="11" fillId="0" borderId="1" xfId="0" applyNumberFormat="1" applyFont="1" applyFill="1" applyBorder="1" applyAlignment="1" applyProtection="1">
      <alignment horizontal="center" vertical="center"/>
    </xf>
    <xf numFmtId="0" fontId="8" fillId="0" borderId="7" xfId="12" applyFont="1" applyFill="1" applyBorder="1" applyAlignment="1">
      <alignment horizontal="center" vertical="center" wrapText="1"/>
    </xf>
    <xf numFmtId="0" fontId="8" fillId="0" borderId="38" xfId="12" applyFont="1" applyFill="1" applyBorder="1" applyAlignment="1">
      <alignment horizontal="center" vertical="center" wrapText="1"/>
    </xf>
    <xf numFmtId="0" fontId="8" fillId="0" borderId="0" xfId="1" applyFont="1" applyFill="1" applyAlignment="1">
      <alignment vertical="center"/>
    </xf>
    <xf numFmtId="0" fontId="8" fillId="0" borderId="0" xfId="1" applyFont="1" applyFill="1" applyAlignment="1">
      <alignment vertical="center" wrapText="1"/>
    </xf>
    <xf numFmtId="0" fontId="8" fillId="0" borderId="0" xfId="1" applyFont="1" applyFill="1" applyAlignment="1">
      <alignment horizontal="right" vertical="center"/>
    </xf>
    <xf numFmtId="0" fontId="12" fillId="0" borderId="0" xfId="1" applyFont="1" applyFill="1" applyBorder="1" applyAlignment="1">
      <alignment vertical="center"/>
    </xf>
    <xf numFmtId="0" fontId="7" fillId="0" borderId="0" xfId="1" applyFont="1" applyFill="1" applyBorder="1" applyAlignment="1">
      <alignment vertical="center"/>
    </xf>
    <xf numFmtId="0" fontId="8" fillId="0" borderId="0" xfId="1" applyFont="1" applyFill="1" applyBorder="1" applyAlignment="1">
      <alignment vertical="center" wrapText="1"/>
    </xf>
    <xf numFmtId="0" fontId="8" fillId="0" borderId="0" xfId="1" applyFont="1" applyFill="1" applyBorder="1" applyAlignment="1">
      <alignment vertical="center"/>
    </xf>
    <xf numFmtId="0" fontId="9" fillId="0" borderId="0" xfId="1" applyFont="1" applyFill="1" applyBorder="1" applyAlignment="1">
      <alignment vertical="center"/>
    </xf>
    <xf numFmtId="0" fontId="9" fillId="0" borderId="0" xfId="1" applyFont="1" applyFill="1" applyBorder="1" applyAlignment="1">
      <alignment vertical="center" wrapText="1"/>
    </xf>
    <xf numFmtId="0" fontId="7" fillId="0" borderId="0" xfId="1" applyFont="1" applyFill="1" applyBorder="1" applyAlignment="1">
      <alignment vertical="center" wrapText="1"/>
    </xf>
    <xf numFmtId="0" fontId="7" fillId="0" borderId="0" xfId="1" applyFont="1" applyFill="1" applyBorder="1" applyAlignment="1">
      <alignment horizontal="left" vertical="center"/>
    </xf>
    <xf numFmtId="0" fontId="7" fillId="0" borderId="0" xfId="1" applyFont="1" applyFill="1" applyBorder="1" applyAlignment="1">
      <alignment horizontal="left" vertical="center" wrapText="1"/>
    </xf>
    <xf numFmtId="4" fontId="8" fillId="0" borderId="0" xfId="1" applyNumberFormat="1" applyFont="1" applyFill="1" applyAlignment="1">
      <alignment horizontal="left" vertical="center"/>
    </xf>
    <xf numFmtId="0" fontId="13" fillId="0" borderId="0" xfId="1" applyFont="1" applyFill="1" applyBorder="1" applyAlignment="1">
      <alignment horizontal="left" vertical="center"/>
    </xf>
    <xf numFmtId="0" fontId="11" fillId="0" borderId="0" xfId="1" applyFont="1" applyFill="1" applyBorder="1" applyAlignment="1">
      <alignment horizontal="center" vertical="center"/>
    </xf>
    <xf numFmtId="0" fontId="7" fillId="0" borderId="0" xfId="1" applyFont="1" applyFill="1" applyBorder="1" applyAlignment="1">
      <alignment horizontal="center" vertical="center"/>
    </xf>
    <xf numFmtId="167" fontId="8" fillId="0" borderId="0" xfId="1" applyNumberFormat="1" applyFont="1" applyFill="1" applyAlignment="1">
      <alignment horizontal="center" vertical="center"/>
    </xf>
    <xf numFmtId="167" fontId="8" fillId="0" borderId="0" xfId="1" applyNumberFormat="1" applyFont="1" applyFill="1" applyBorder="1" applyAlignment="1">
      <alignment horizontal="center" vertical="center"/>
    </xf>
    <xf numFmtId="0" fontId="8" fillId="0" borderId="0" xfId="2" applyFont="1" applyFill="1" applyAlignment="1">
      <alignment horizontal="center" vertical="center"/>
    </xf>
    <xf numFmtId="0" fontId="8" fillId="0" borderId="0" xfId="2" applyFont="1" applyFill="1" applyAlignment="1">
      <alignment horizontal="right" vertical="center"/>
    </xf>
    <xf numFmtId="4" fontId="8" fillId="0" borderId="0" xfId="2" applyNumberFormat="1" applyFont="1" applyFill="1" applyAlignment="1">
      <alignment vertical="center"/>
    </xf>
    <xf numFmtId="0" fontId="7" fillId="0" borderId="0" xfId="2" applyFont="1" applyFill="1" applyAlignment="1">
      <alignment vertical="center"/>
    </xf>
    <xf numFmtId="0" fontId="7" fillId="0" borderId="0" xfId="2" applyFont="1" applyFill="1" applyAlignment="1">
      <alignment horizontal="center" vertical="center"/>
    </xf>
    <xf numFmtId="164" fontId="8" fillId="0" borderId="0" xfId="3" applyNumberFormat="1" applyFont="1" applyFill="1" applyBorder="1" applyAlignment="1">
      <alignment horizontal="right" vertical="center"/>
    </xf>
    <xf numFmtId="4" fontId="7" fillId="0" borderId="0" xfId="2" applyNumberFormat="1" applyFont="1" applyFill="1" applyAlignment="1">
      <alignment vertical="center"/>
    </xf>
    <xf numFmtId="4" fontId="7" fillId="0" borderId="8" xfId="1" applyNumberFormat="1" applyFont="1" applyFill="1" applyBorder="1" applyAlignment="1">
      <alignment horizontal="center" vertical="center" textRotation="90" wrapText="1"/>
    </xf>
    <xf numFmtId="4" fontId="7" fillId="0" borderId="1" xfId="1" applyNumberFormat="1" applyFont="1" applyFill="1" applyBorder="1" applyAlignment="1">
      <alignment horizontal="center" vertical="center" textRotation="90" wrapText="1"/>
    </xf>
    <xf numFmtId="4" fontId="7" fillId="0" borderId="2" xfId="1" applyNumberFormat="1" applyFont="1" applyFill="1" applyBorder="1" applyAlignment="1">
      <alignment horizontal="center" vertical="center" textRotation="90" wrapText="1"/>
    </xf>
    <xf numFmtId="4" fontId="7" fillId="0" borderId="27" xfId="1" applyNumberFormat="1" applyFont="1" applyFill="1" applyBorder="1" applyAlignment="1">
      <alignment horizontal="center" vertical="center" textRotation="90" wrapText="1"/>
    </xf>
    <xf numFmtId="4" fontId="7" fillId="0" borderId="3" xfId="1" applyNumberFormat="1" applyFont="1" applyFill="1" applyBorder="1" applyAlignment="1">
      <alignment horizontal="center" vertical="center" textRotation="90" wrapText="1"/>
    </xf>
    <xf numFmtId="4" fontId="7" fillId="0" borderId="26" xfId="1" applyNumberFormat="1" applyFont="1" applyFill="1" applyBorder="1" applyAlignment="1">
      <alignment horizontal="center" vertical="center" textRotation="90" wrapText="1"/>
    </xf>
    <xf numFmtId="0" fontId="14" fillId="0" borderId="25" xfId="6" applyFont="1" applyFill="1" applyBorder="1" applyAlignment="1">
      <alignment horizontal="center" vertical="center"/>
    </xf>
    <xf numFmtId="0" fontId="14" fillId="0" borderId="25" xfId="6" applyFont="1" applyFill="1" applyBorder="1" applyAlignment="1">
      <alignment horizontal="center" vertical="center" wrapText="1"/>
    </xf>
    <xf numFmtId="0" fontId="8" fillId="0" borderId="5" xfId="1" applyFont="1" applyFill="1" applyBorder="1" applyAlignment="1">
      <alignment horizontal="center" vertical="center"/>
    </xf>
    <xf numFmtId="4" fontId="8" fillId="0" borderId="5" xfId="1" applyNumberFormat="1" applyFont="1" applyFill="1" applyBorder="1" applyAlignment="1" applyProtection="1">
      <alignment horizontal="center" vertical="center"/>
    </xf>
    <xf numFmtId="0" fontId="8" fillId="0" borderId="5" xfId="1" applyFont="1" applyFill="1" applyBorder="1" applyAlignment="1">
      <alignment horizontal="left" vertical="center" wrapText="1"/>
    </xf>
    <xf numFmtId="0" fontId="8" fillId="0" borderId="5" xfId="11" applyNumberFormat="1" applyFont="1" applyFill="1" applyBorder="1" applyAlignment="1">
      <alignment horizontal="center" vertical="center" wrapText="1"/>
    </xf>
    <xf numFmtId="164" fontId="8" fillId="0" borderId="5" xfId="11" applyNumberFormat="1" applyFont="1" applyFill="1" applyBorder="1" applyAlignment="1">
      <alignment horizontal="center" vertical="center" wrapText="1"/>
    </xf>
    <xf numFmtId="4" fontId="8" fillId="0" borderId="5" xfId="1" applyNumberFormat="1" applyFont="1" applyFill="1" applyBorder="1" applyAlignment="1" applyProtection="1">
      <alignment horizontal="right" vertical="center"/>
    </xf>
    <xf numFmtId="2" fontId="8" fillId="0" borderId="5" xfId="1" applyNumberFormat="1" applyFont="1" applyFill="1" applyBorder="1" applyAlignment="1">
      <alignment vertical="center" wrapText="1"/>
    </xf>
    <xf numFmtId="2" fontId="8" fillId="0" borderId="5" xfId="8" applyNumberFormat="1" applyFont="1" applyFill="1" applyBorder="1" applyAlignment="1">
      <alignment horizontal="right" vertical="center" wrapText="1"/>
    </xf>
    <xf numFmtId="2" fontId="8" fillId="0" borderId="5" xfId="2" applyNumberFormat="1" applyFont="1" applyFill="1" applyBorder="1" applyAlignment="1" applyProtection="1">
      <alignment horizontal="right" vertical="center"/>
    </xf>
    <xf numFmtId="2" fontId="8" fillId="0" borderId="5" xfId="1" applyNumberFormat="1" applyFont="1" applyFill="1" applyBorder="1" applyAlignment="1">
      <alignment horizontal="right" vertical="center" wrapText="1"/>
    </xf>
    <xf numFmtId="0" fontId="7" fillId="0" borderId="5" xfId="1" applyFont="1" applyFill="1" applyBorder="1" applyAlignment="1">
      <alignment horizontal="center" vertical="center"/>
    </xf>
    <xf numFmtId="0" fontId="15" fillId="0" borderId="5" xfId="1" applyFont="1" applyFill="1" applyBorder="1" applyAlignment="1">
      <alignment vertical="center" wrapText="1"/>
    </xf>
    <xf numFmtId="2" fontId="8" fillId="0" borderId="5" xfId="1" applyNumberFormat="1" applyFont="1" applyFill="1" applyBorder="1" applyAlignment="1" applyProtection="1">
      <alignment vertical="center"/>
    </xf>
    <xf numFmtId="2" fontId="8" fillId="0" borderId="5" xfId="1" applyNumberFormat="1" applyFont="1" applyFill="1" applyBorder="1" applyAlignment="1">
      <alignment vertical="center"/>
    </xf>
    <xf numFmtId="2" fontId="8" fillId="0" borderId="5" xfId="2" applyNumberFormat="1" applyFont="1" applyFill="1" applyBorder="1" applyAlignment="1" applyProtection="1">
      <alignment vertical="center"/>
    </xf>
    <xf numFmtId="0" fontId="8" fillId="0" borderId="5" xfId="0" applyFont="1" applyFill="1" applyBorder="1" applyAlignment="1">
      <alignment horizontal="center" vertical="center"/>
    </xf>
    <xf numFmtId="0" fontId="8" fillId="0" borderId="0" xfId="0" applyFont="1" applyFill="1" applyAlignment="1">
      <alignment vertical="center"/>
    </xf>
    <xf numFmtId="0" fontId="8" fillId="0" borderId="5" xfId="1" applyFont="1" applyFill="1" applyBorder="1" applyAlignment="1">
      <alignment vertical="center" wrapText="1"/>
    </xf>
    <xf numFmtId="0" fontId="7" fillId="0" borderId="5" xfId="1" applyFont="1" applyFill="1" applyBorder="1" applyAlignment="1">
      <alignment horizontal="center" vertical="center" wrapText="1"/>
    </xf>
    <xf numFmtId="164" fontId="8" fillId="0" borderId="5" xfId="1" applyNumberFormat="1" applyFont="1" applyFill="1" applyBorder="1" applyAlignment="1">
      <alignment horizontal="center" vertical="center"/>
    </xf>
    <xf numFmtId="49" fontId="7" fillId="0" borderId="5" xfId="1" applyNumberFormat="1" applyFont="1" applyFill="1" applyBorder="1" applyAlignment="1">
      <alignment horizontal="center" vertical="center"/>
    </xf>
    <xf numFmtId="0" fontId="7" fillId="0" borderId="5" xfId="1" applyFont="1" applyFill="1" applyBorder="1" applyAlignment="1">
      <alignment horizontal="right" vertical="center"/>
    </xf>
    <xf numFmtId="2" fontId="7" fillId="0" borderId="5" xfId="1" applyNumberFormat="1" applyFont="1" applyFill="1" applyBorder="1" applyAlignment="1">
      <alignment horizontal="center" vertical="center"/>
    </xf>
    <xf numFmtId="2" fontId="7" fillId="0" borderId="5" xfId="1" applyNumberFormat="1" applyFont="1" applyFill="1" applyBorder="1" applyAlignment="1">
      <alignment horizontal="right" vertical="center"/>
    </xf>
    <xf numFmtId="0" fontId="8" fillId="0" borderId="0" xfId="1" applyFont="1" applyFill="1"/>
    <xf numFmtId="0" fontId="8" fillId="0" borderId="0" xfId="1" applyFont="1" applyFill="1" applyAlignment="1">
      <alignment horizontal="right"/>
    </xf>
    <xf numFmtId="0" fontId="8" fillId="0" borderId="0" xfId="1" applyFont="1" applyFill="1" applyBorder="1"/>
    <xf numFmtId="164" fontId="8" fillId="0" borderId="0" xfId="3" applyNumberFormat="1" applyFont="1" applyFill="1" applyBorder="1" applyAlignment="1">
      <alignment horizontal="center" vertical="center" wrapText="1"/>
    </xf>
    <xf numFmtId="164" fontId="8" fillId="0" borderId="0" xfId="3" applyNumberFormat="1" applyFont="1" applyFill="1" applyBorder="1" applyAlignment="1">
      <alignment horizontal="left" vertical="center" wrapText="1"/>
    </xf>
    <xf numFmtId="49" fontId="8" fillId="0" borderId="0" xfId="3" applyNumberFormat="1" applyFont="1" applyFill="1" applyBorder="1" applyAlignment="1">
      <alignment horizontal="left" vertical="center"/>
    </xf>
    <xf numFmtId="164" fontId="8" fillId="0" borderId="0" xfId="3" applyNumberFormat="1" applyFont="1" applyFill="1" applyBorder="1" applyAlignment="1">
      <alignment horizontal="left" vertical="center"/>
    </xf>
    <xf numFmtId="2" fontId="8" fillId="0" borderId="0" xfId="3" applyNumberFormat="1" applyFont="1" applyFill="1" applyBorder="1" applyAlignment="1">
      <alignment horizontal="center" vertical="center"/>
    </xf>
    <xf numFmtId="164" fontId="8" fillId="0" borderId="0" xfId="3" applyNumberFormat="1" applyFont="1" applyFill="1" applyBorder="1" applyAlignment="1">
      <alignment horizontal="center" vertical="center"/>
    </xf>
    <xf numFmtId="0" fontId="17" fillId="0" borderId="0" xfId="1" applyFont="1" applyFill="1" applyAlignment="1">
      <alignment horizontal="right"/>
    </xf>
    <xf numFmtId="4" fontId="17" fillId="0" borderId="0" xfId="1" applyNumberFormat="1" applyFont="1" applyFill="1" applyAlignment="1">
      <alignment horizontal="center"/>
    </xf>
    <xf numFmtId="4" fontId="8" fillId="0" borderId="0" xfId="1" applyNumberFormat="1" applyFont="1" applyFill="1"/>
    <xf numFmtId="0" fontId="8" fillId="0" borderId="0" xfId="2" applyFont="1" applyFill="1" applyAlignment="1">
      <alignment vertical="center"/>
    </xf>
    <xf numFmtId="0" fontId="17" fillId="0" borderId="0" xfId="3" applyFont="1" applyFill="1" applyBorder="1" applyAlignment="1">
      <alignment horizontal="left" vertical="center"/>
    </xf>
    <xf numFmtId="0" fontId="17" fillId="0" borderId="10" xfId="1" applyFont="1" applyFill="1" applyBorder="1" applyAlignment="1">
      <alignment horizontal="center" vertical="center" textRotation="90" wrapText="1"/>
    </xf>
    <xf numFmtId="0" fontId="17" fillId="0" borderId="18" xfId="1" applyFont="1" applyFill="1" applyBorder="1" applyAlignment="1"/>
    <xf numFmtId="0" fontId="18" fillId="0" borderId="18" xfId="1" applyFont="1" applyFill="1" applyBorder="1" applyAlignment="1">
      <alignment horizontal="left" vertical="center" wrapText="1"/>
    </xf>
    <xf numFmtId="4" fontId="17" fillId="0" borderId="18" xfId="1" applyNumberFormat="1" applyFont="1" applyFill="1" applyBorder="1" applyAlignment="1">
      <alignment horizontal="center" vertical="center"/>
    </xf>
    <xf numFmtId="4" fontId="17" fillId="0" borderId="19" xfId="1" applyNumberFormat="1" applyFont="1" applyFill="1" applyBorder="1" applyAlignment="1">
      <alignment horizontal="center" vertical="center" wrapText="1"/>
    </xf>
    <xf numFmtId="0" fontId="17" fillId="0" borderId="1" xfId="1" applyFont="1" applyFill="1" applyBorder="1" applyAlignment="1">
      <alignment horizontal="center" vertical="center"/>
    </xf>
    <xf numFmtId="0" fontId="17" fillId="0" borderId="1" xfId="1" applyFont="1" applyFill="1" applyBorder="1" applyAlignment="1">
      <alignment horizontal="left" vertical="center"/>
    </xf>
    <xf numFmtId="0" fontId="18" fillId="0" borderId="1" xfId="1" applyFont="1" applyFill="1" applyBorder="1" applyAlignment="1">
      <alignment horizontal="left" vertical="center" wrapText="1"/>
    </xf>
    <xf numFmtId="4" fontId="17" fillId="0" borderId="1" xfId="1" applyNumberFormat="1" applyFont="1" applyFill="1" applyBorder="1" applyAlignment="1">
      <alignment horizontal="right" vertical="center" wrapText="1"/>
    </xf>
    <xf numFmtId="4" fontId="17" fillId="0" borderId="1" xfId="1" applyNumberFormat="1" applyFont="1" applyFill="1" applyBorder="1" applyAlignment="1">
      <alignment horizontal="right" vertical="center"/>
    </xf>
    <xf numFmtId="0" fontId="17" fillId="0" borderId="1" xfId="1" applyFont="1" applyFill="1" applyBorder="1" applyAlignment="1">
      <alignment horizontal="center"/>
    </xf>
    <xf numFmtId="0" fontId="17" fillId="0" borderId="1" xfId="1" applyFont="1" applyFill="1" applyBorder="1" applyAlignment="1">
      <alignment vertical="center" wrapText="1"/>
    </xf>
    <xf numFmtId="0" fontId="18" fillId="0" borderId="7" xfId="1" applyFont="1" applyFill="1" applyBorder="1" applyAlignment="1">
      <alignment wrapText="1"/>
    </xf>
    <xf numFmtId="0" fontId="18" fillId="0" borderId="17" xfId="1" applyFont="1" applyFill="1" applyBorder="1" applyAlignment="1">
      <alignment horizontal="right" wrapText="1"/>
    </xf>
    <xf numFmtId="0" fontId="18" fillId="0" borderId="7" xfId="1" applyFont="1" applyFill="1" applyBorder="1" applyAlignment="1">
      <alignment horizontal="center" wrapText="1"/>
    </xf>
    <xf numFmtId="4" fontId="18" fillId="0" borderId="16" xfId="1" applyNumberFormat="1" applyFont="1" applyFill="1" applyBorder="1" applyAlignment="1">
      <alignment horizontal="right" vertical="center" wrapText="1"/>
    </xf>
    <xf numFmtId="0" fontId="8" fillId="0" borderId="1" xfId="1" applyFont="1" applyFill="1" applyBorder="1"/>
    <xf numFmtId="0" fontId="18" fillId="0" borderId="1" xfId="1" applyFont="1" applyFill="1" applyBorder="1" applyAlignment="1">
      <alignment vertical="center" wrapText="1"/>
    </xf>
    <xf numFmtId="0" fontId="17" fillId="0" borderId="13" xfId="1" applyFont="1" applyFill="1" applyBorder="1" applyAlignment="1">
      <alignment horizontal="right" vertical="center" wrapText="1"/>
    </xf>
    <xf numFmtId="165" fontId="17" fillId="0" borderId="1" xfId="1" applyNumberFormat="1" applyFont="1" applyFill="1" applyBorder="1" applyAlignment="1">
      <alignment horizontal="center" vertical="center" wrapText="1"/>
    </xf>
    <xf numFmtId="4" fontId="17" fillId="0" borderId="12" xfId="1" applyNumberFormat="1" applyFont="1" applyFill="1" applyBorder="1" applyAlignment="1">
      <alignment horizontal="right" vertical="center"/>
    </xf>
    <xf numFmtId="4" fontId="17" fillId="0" borderId="15" xfId="1" applyNumberFormat="1" applyFont="1" applyFill="1" applyBorder="1" applyAlignment="1">
      <alignment horizontal="right"/>
    </xf>
    <xf numFmtId="4" fontId="17" fillId="0" borderId="14" xfId="1" applyNumberFormat="1" applyFont="1" applyFill="1" applyBorder="1" applyAlignment="1">
      <alignment horizontal="right"/>
    </xf>
    <xf numFmtId="4" fontId="17" fillId="0" borderId="11" xfId="1" applyNumberFormat="1" applyFont="1" applyFill="1" applyBorder="1" applyAlignment="1">
      <alignment horizontal="right"/>
    </xf>
    <xf numFmtId="4" fontId="17" fillId="0" borderId="0" xfId="1" applyNumberFormat="1" applyFont="1" applyFill="1" applyBorder="1" applyAlignment="1">
      <alignment horizontal="right"/>
    </xf>
    <xf numFmtId="0" fontId="18" fillId="0" borderId="13" xfId="1" applyFont="1" applyFill="1" applyBorder="1" applyAlignment="1">
      <alignment horizontal="right" vertical="center" wrapText="1"/>
    </xf>
    <xf numFmtId="165" fontId="18" fillId="0" borderId="1" xfId="1" applyNumberFormat="1" applyFont="1" applyFill="1" applyBorder="1" applyAlignment="1">
      <alignment vertical="center" wrapText="1"/>
    </xf>
    <xf numFmtId="4" fontId="18" fillId="0" borderId="12" xfId="1" applyNumberFormat="1" applyFont="1" applyFill="1" applyBorder="1" applyAlignment="1">
      <alignment horizontal="right" vertical="center"/>
    </xf>
    <xf numFmtId="0" fontId="19" fillId="0" borderId="0" xfId="1" applyFont="1" applyFill="1" applyBorder="1" applyAlignment="1">
      <alignment horizontal="center"/>
    </xf>
    <xf numFmtId="0" fontId="7" fillId="0" borderId="0" xfId="1" applyFont="1" applyFill="1" applyBorder="1" applyAlignment="1"/>
    <xf numFmtId="0" fontId="7" fillId="0" borderId="4" xfId="1" applyFont="1" applyFill="1" applyBorder="1" applyAlignment="1"/>
    <xf numFmtId="0" fontId="8" fillId="0" borderId="0" xfId="1" applyFont="1" applyFill="1" applyBorder="1" applyAlignment="1">
      <alignment horizontal="right"/>
    </xf>
    <xf numFmtId="0" fontId="8" fillId="0" borderId="0" xfId="1" applyFont="1" applyFill="1" applyBorder="1" applyAlignment="1"/>
    <xf numFmtId="0" fontId="8" fillId="0" borderId="0" xfId="1" applyFont="1" applyFill="1" applyBorder="1" applyAlignment="1">
      <alignment horizontal="center"/>
    </xf>
    <xf numFmtId="0" fontId="8" fillId="0" borderId="0" xfId="5" applyFont="1" applyFill="1" applyAlignment="1">
      <alignment horizontal="right" vertical="top"/>
    </xf>
    <xf numFmtId="164" fontId="8" fillId="0" borderId="0" xfId="3" quotePrefix="1" applyNumberFormat="1" applyFont="1" applyFill="1" applyBorder="1" applyAlignment="1">
      <alignment horizontal="left" vertical="top"/>
    </xf>
    <xf numFmtId="0" fontId="8" fillId="0" borderId="0" xfId="4" applyFont="1" applyFill="1"/>
    <xf numFmtId="0" fontId="7" fillId="0" borderId="37" xfId="4" applyFont="1" applyFill="1" applyBorder="1" applyAlignment="1">
      <alignment horizontal="center" vertical="center" wrapText="1"/>
    </xf>
    <xf numFmtId="0" fontId="7" fillId="0" borderId="39" xfId="4" applyFont="1" applyFill="1" applyBorder="1" applyAlignment="1">
      <alignment horizontal="center" vertical="center" wrapText="1"/>
    </xf>
    <xf numFmtId="0" fontId="8" fillId="0" borderId="7" xfId="4" applyFont="1" applyFill="1" applyBorder="1"/>
    <xf numFmtId="0" fontId="8" fillId="0" borderId="7" xfId="4" applyFont="1" applyFill="1" applyBorder="1" applyAlignment="1"/>
    <xf numFmtId="0" fontId="8" fillId="0" borderId="1" xfId="4" applyFont="1" applyFill="1" applyBorder="1" applyAlignment="1">
      <alignment horizontal="center" vertical="center" wrapText="1"/>
    </xf>
    <xf numFmtId="4" fontId="8" fillId="0" borderId="1" xfId="4" applyNumberFormat="1" applyFont="1" applyFill="1" applyBorder="1" applyAlignment="1">
      <alignment vertical="center" wrapText="1"/>
    </xf>
    <xf numFmtId="0" fontId="8" fillId="0" borderId="1" xfId="4" applyFont="1" applyFill="1" applyBorder="1" applyAlignment="1">
      <alignment horizontal="left" vertical="center" wrapText="1"/>
    </xf>
    <xf numFmtId="0" fontId="8" fillId="0" borderId="1" xfId="4" applyFont="1" applyFill="1" applyBorder="1"/>
    <xf numFmtId="0" fontId="8" fillId="0" borderId="1" xfId="4" applyFont="1" applyFill="1" applyBorder="1" applyAlignment="1">
      <alignment horizontal="right" vertical="center" wrapText="1"/>
    </xf>
    <xf numFmtId="4" fontId="7" fillId="0" borderId="1" xfId="4" applyNumberFormat="1" applyFont="1" applyFill="1" applyBorder="1" applyAlignment="1">
      <alignment vertical="center"/>
    </xf>
    <xf numFmtId="2" fontId="8" fillId="0" borderId="0" xfId="1" applyNumberFormat="1" applyFont="1" applyFill="1"/>
    <xf numFmtId="0" fontId="8" fillId="0" borderId="1" xfId="4" applyFont="1" applyFill="1" applyBorder="1" applyAlignment="1">
      <alignment horizontal="center"/>
    </xf>
    <xf numFmtId="0" fontId="7" fillId="0" borderId="1" xfId="4" applyFont="1" applyFill="1" applyBorder="1" applyAlignment="1">
      <alignment horizontal="right" vertical="top"/>
    </xf>
    <xf numFmtId="4" fontId="7" fillId="0" borderId="1" xfId="4" applyNumberFormat="1" applyFont="1" applyFill="1" applyBorder="1" applyAlignment="1">
      <alignment vertical="center" wrapText="1"/>
    </xf>
    <xf numFmtId="0" fontId="8" fillId="0" borderId="1" xfId="4" applyFont="1" applyFill="1" applyBorder="1" applyAlignment="1">
      <alignment horizontal="right"/>
    </xf>
    <xf numFmtId="4" fontId="8" fillId="0" borderId="1" xfId="4" applyNumberFormat="1" applyFont="1" applyFill="1" applyBorder="1" applyAlignment="1">
      <alignment vertical="center"/>
    </xf>
    <xf numFmtId="2" fontId="8" fillId="0" borderId="0" xfId="4" applyNumberFormat="1" applyFont="1" applyFill="1"/>
    <xf numFmtId="0" fontId="7" fillId="0" borderId="1" xfId="4" applyFont="1" applyFill="1" applyBorder="1" applyAlignment="1">
      <alignment horizontal="right"/>
    </xf>
    <xf numFmtId="0" fontId="8" fillId="0" borderId="0" xfId="4" applyFont="1" applyFill="1" applyBorder="1"/>
    <xf numFmtId="2" fontId="8" fillId="0" borderId="0" xfId="4" applyNumberFormat="1" applyFont="1" applyFill="1" applyBorder="1" applyAlignment="1">
      <alignment horizontal="center" vertical="center" wrapText="1"/>
    </xf>
    <xf numFmtId="2" fontId="8" fillId="0" borderId="5" xfId="0" applyNumberFormat="1" applyFont="1" applyFill="1" applyBorder="1" applyAlignment="1" applyProtection="1">
      <alignment horizontal="right" vertical="center"/>
    </xf>
    <xf numFmtId="2" fontId="8" fillId="0" borderId="5" xfId="6" applyNumberFormat="1" applyFont="1" applyFill="1" applyBorder="1" applyAlignment="1">
      <alignment vertical="center"/>
    </xf>
    <xf numFmtId="2" fontId="8" fillId="0" borderId="5" xfId="0" applyNumberFormat="1" applyFont="1" applyFill="1" applyBorder="1" applyAlignment="1">
      <alignment vertical="center"/>
    </xf>
    <xf numFmtId="2" fontId="8" fillId="0" borderId="5" xfId="6" applyNumberFormat="1" applyFont="1" applyFill="1" applyBorder="1" applyAlignment="1">
      <alignment horizontal="right" vertical="center"/>
    </xf>
    <xf numFmtId="4" fontId="8" fillId="0" borderId="5" xfId="0" applyNumberFormat="1" applyFont="1" applyFill="1" applyBorder="1" applyAlignment="1" applyProtection="1">
      <alignment horizontal="center" vertical="center"/>
    </xf>
    <xf numFmtId="4" fontId="8" fillId="0" borderId="5" xfId="2" applyNumberFormat="1" applyFont="1" applyFill="1" applyBorder="1" applyAlignment="1" applyProtection="1">
      <alignment vertical="center"/>
    </xf>
    <xf numFmtId="49" fontId="8" fillId="0" borderId="5" xfId="17" applyNumberFormat="1" applyFont="1" applyFill="1" applyBorder="1" applyAlignment="1">
      <alignment horizontal="center" vertical="center" wrapText="1"/>
    </xf>
    <xf numFmtId="0" fontId="8" fillId="0" borderId="5" xfId="0" applyFont="1" applyFill="1" applyBorder="1" applyAlignment="1">
      <alignment horizontal="right" vertical="center"/>
    </xf>
    <xf numFmtId="2" fontId="8" fillId="0" borderId="5" xfId="0" applyNumberFormat="1" applyFont="1" applyFill="1" applyBorder="1" applyAlignment="1">
      <alignment vertical="center" wrapText="1"/>
    </xf>
    <xf numFmtId="167" fontId="8" fillId="0" borderId="5" xfId="5" applyNumberFormat="1" applyFont="1" applyFill="1" applyBorder="1" applyAlignment="1">
      <alignment horizontal="center" vertical="center"/>
    </xf>
    <xf numFmtId="0" fontId="8" fillId="0" borderId="5" xfId="1" applyFont="1" applyFill="1" applyBorder="1" applyAlignment="1">
      <alignment horizontal="right" vertical="center" wrapText="1"/>
    </xf>
    <xf numFmtId="0" fontId="8" fillId="0" borderId="5" xfId="0" applyFont="1" applyFill="1" applyBorder="1" applyAlignment="1">
      <alignment horizontal="right" vertical="center" wrapText="1"/>
    </xf>
    <xf numFmtId="0" fontId="8" fillId="0" borderId="5" xfId="0" applyFont="1" applyFill="1" applyBorder="1" applyAlignment="1">
      <alignment vertical="center" wrapText="1"/>
    </xf>
    <xf numFmtId="0" fontId="11" fillId="0" borderId="0" xfId="1" applyFont="1" applyFill="1" applyAlignment="1">
      <alignment vertical="center"/>
    </xf>
    <xf numFmtId="0" fontId="11" fillId="0" borderId="0" xfId="1" applyFont="1" applyFill="1" applyBorder="1" applyAlignment="1">
      <alignment vertical="center"/>
    </xf>
    <xf numFmtId="0" fontId="17" fillId="0" borderId="0" xfId="1" applyFont="1" applyFill="1" applyAlignment="1">
      <alignment vertical="center"/>
    </xf>
    <xf numFmtId="0" fontId="11" fillId="0" borderId="0" xfId="0" applyFont="1" applyFill="1" applyAlignment="1">
      <alignment vertical="center"/>
    </xf>
    <xf numFmtId="0" fontId="8" fillId="0" borderId="0" xfId="0" applyFont="1" applyFill="1" applyAlignment="1">
      <alignment wrapText="1"/>
    </xf>
    <xf numFmtId="0" fontId="8" fillId="0" borderId="0" xfId="2" applyFont="1" applyFill="1" applyBorder="1" applyAlignment="1">
      <alignment horizontal="center" vertical="center"/>
    </xf>
    <xf numFmtId="0" fontId="8" fillId="0" borderId="0" xfId="0" applyFont="1" applyFill="1" applyBorder="1" applyAlignment="1">
      <alignment horizontal="left" vertical="center"/>
    </xf>
    <xf numFmtId="0" fontId="11" fillId="0" borderId="0" xfId="2" applyFont="1" applyFill="1" applyBorder="1" applyAlignment="1">
      <alignment vertical="center"/>
    </xf>
    <xf numFmtId="0" fontId="8" fillId="0" borderId="4" xfId="0" applyFont="1" applyFill="1" applyBorder="1" applyAlignment="1">
      <alignment vertical="center" wrapText="1"/>
    </xf>
    <xf numFmtId="4" fontId="8" fillId="0" borderId="5" xfId="2" applyNumberFormat="1" applyFont="1" applyFill="1" applyBorder="1" applyAlignment="1" applyProtection="1">
      <alignment horizontal="right" vertical="center"/>
    </xf>
    <xf numFmtId="0" fontId="8" fillId="0" borderId="5" xfId="0" applyFont="1" applyFill="1" applyBorder="1" applyAlignment="1">
      <alignment horizontal="right" indent="1"/>
    </xf>
    <xf numFmtId="0" fontId="11" fillId="0" borderId="0" xfId="0" applyFont="1" applyFill="1"/>
    <xf numFmtId="0" fontId="8" fillId="0" borderId="0" xfId="2" applyFont="1" applyFill="1" applyBorder="1" applyAlignment="1">
      <alignment vertical="center"/>
    </xf>
    <xf numFmtId="16" fontId="8" fillId="0" borderId="5" xfId="1" applyNumberFormat="1" applyFont="1" applyFill="1" applyBorder="1" applyAlignment="1">
      <alignment horizontal="center" vertical="center"/>
    </xf>
    <xf numFmtId="1" fontId="8" fillId="0" borderId="5" xfId="1" applyNumberFormat="1" applyFont="1" applyFill="1" applyBorder="1" applyAlignment="1">
      <alignment horizontal="center" vertical="center"/>
    </xf>
    <xf numFmtId="164" fontId="8" fillId="0" borderId="5" xfId="0" applyNumberFormat="1" applyFont="1" applyFill="1" applyBorder="1" applyAlignment="1">
      <alignment horizontal="center" vertical="center" wrapText="1"/>
    </xf>
    <xf numFmtId="2" fontId="8" fillId="0" borderId="5" xfId="1" applyNumberFormat="1" applyFont="1" applyFill="1" applyBorder="1" applyAlignment="1">
      <alignment horizontal="center" vertical="center"/>
    </xf>
    <xf numFmtId="0" fontId="12" fillId="0" borderId="0" xfId="4" applyFont="1" applyFill="1" applyBorder="1" applyAlignment="1">
      <alignment horizontal="center" vertical="center" wrapText="1"/>
    </xf>
    <xf numFmtId="0" fontId="8" fillId="0" borderId="0" xfId="0" applyFont="1" applyFill="1" applyBorder="1" applyAlignment="1">
      <alignment horizontal="justify" vertical="center" wrapText="1"/>
    </xf>
    <xf numFmtId="0" fontId="12" fillId="0" borderId="0" xfId="1" applyFont="1" applyFill="1" applyBorder="1" applyAlignment="1">
      <alignment horizontal="center" vertical="center" wrapText="1"/>
    </xf>
    <xf numFmtId="0" fontId="16" fillId="0" borderId="0" xfId="1" applyFont="1" applyFill="1" applyBorder="1" applyAlignment="1">
      <alignment horizontal="center" vertical="center" wrapText="1"/>
    </xf>
    <xf numFmtId="0" fontId="17" fillId="0" borderId="19" xfId="1" applyFont="1" applyFill="1" applyBorder="1" applyAlignment="1">
      <alignment horizontal="center" vertical="center" textRotation="90" wrapText="1"/>
    </xf>
    <xf numFmtId="0" fontId="17" fillId="0" borderId="20" xfId="1" applyFont="1" applyFill="1" applyBorder="1" applyAlignment="1">
      <alignment horizontal="center" vertical="center" textRotation="90" wrapText="1"/>
    </xf>
    <xf numFmtId="0" fontId="17" fillId="0" borderId="24" xfId="1" applyFont="1" applyFill="1" applyBorder="1" applyAlignment="1">
      <alignment horizontal="center" vertical="center" textRotation="90" wrapText="1"/>
    </xf>
    <xf numFmtId="0" fontId="17" fillId="0" borderId="22" xfId="1" applyFont="1" applyFill="1" applyBorder="1" applyAlignment="1">
      <alignment horizontal="center" vertical="center" textRotation="90" wrapText="1"/>
    </xf>
    <xf numFmtId="0" fontId="17" fillId="0" borderId="6" xfId="1" applyFont="1" applyFill="1" applyBorder="1" applyAlignment="1">
      <alignment horizontal="center" vertical="center" wrapText="1"/>
    </xf>
    <xf numFmtId="0" fontId="17" fillId="0" borderId="7" xfId="1" applyFont="1" applyFill="1" applyBorder="1" applyAlignment="1">
      <alignment horizontal="center" vertical="center" wrapText="1"/>
    </xf>
    <xf numFmtId="0" fontId="17" fillId="0" borderId="23" xfId="1" applyFont="1" applyFill="1" applyBorder="1" applyAlignment="1">
      <alignment horizontal="center" vertical="center" textRotation="90" wrapText="1"/>
    </xf>
    <xf numFmtId="0" fontId="17" fillId="0" borderId="21" xfId="1" applyFont="1" applyFill="1" applyBorder="1" applyAlignment="1">
      <alignment horizontal="center" vertical="center" textRotation="90" wrapText="1"/>
    </xf>
    <xf numFmtId="0" fontId="17" fillId="0" borderId="9" xfId="1" applyFont="1" applyFill="1" applyBorder="1" applyAlignment="1">
      <alignment horizontal="center" vertical="center" wrapText="1"/>
    </xf>
    <xf numFmtId="0" fontId="17" fillId="0" borderId="13" xfId="1" applyFont="1" applyFill="1" applyBorder="1" applyAlignment="1">
      <alignment horizontal="center" vertical="center" wrapText="1"/>
    </xf>
    <xf numFmtId="0" fontId="17" fillId="0" borderId="12" xfId="1" applyFont="1" applyFill="1" applyBorder="1" applyAlignment="1">
      <alignment horizontal="center" vertical="center" wrapText="1"/>
    </xf>
    <xf numFmtId="4" fontId="7" fillId="0" borderId="33" xfId="1" applyNumberFormat="1" applyFont="1" applyFill="1" applyBorder="1" applyAlignment="1">
      <alignment horizontal="center" vertical="center" wrapText="1"/>
    </xf>
    <xf numFmtId="4" fontId="7" fillId="0" borderId="32" xfId="1" applyNumberFormat="1" applyFont="1" applyFill="1" applyBorder="1" applyAlignment="1">
      <alignment horizontal="center" vertical="center" wrapText="1"/>
    </xf>
    <xf numFmtId="4" fontId="7" fillId="0" borderId="31" xfId="1" applyNumberFormat="1" applyFont="1" applyFill="1" applyBorder="1" applyAlignment="1">
      <alignment horizontal="center" vertical="center" wrapText="1"/>
    </xf>
    <xf numFmtId="4" fontId="7" fillId="0" borderId="36" xfId="1" applyNumberFormat="1" applyFont="1" applyFill="1" applyBorder="1" applyAlignment="1">
      <alignment horizontal="center" vertical="center" wrapText="1"/>
    </xf>
    <xf numFmtId="4" fontId="7" fillId="0" borderId="30" xfId="1" applyNumberFormat="1" applyFont="1" applyFill="1" applyBorder="1" applyAlignment="1">
      <alignment horizontal="center" vertical="center" wrapText="1"/>
    </xf>
    <xf numFmtId="4" fontId="7" fillId="0" borderId="35" xfId="1" applyNumberFormat="1" applyFont="1" applyFill="1" applyBorder="1" applyAlignment="1">
      <alignment horizontal="center" vertical="center" wrapText="1"/>
    </xf>
    <xf numFmtId="4" fontId="7" fillId="0" borderId="29" xfId="1" applyNumberFormat="1" applyFont="1" applyFill="1" applyBorder="1" applyAlignment="1">
      <alignment horizontal="center" vertical="center" wrapText="1"/>
    </xf>
    <xf numFmtId="4" fontId="7" fillId="0" borderId="35" xfId="1" applyNumberFormat="1" applyFont="1" applyFill="1" applyBorder="1" applyAlignment="1">
      <alignment horizontal="center" vertical="center" textRotation="90" wrapText="1"/>
    </xf>
    <xf numFmtId="4" fontId="7" fillId="0" borderId="29" xfId="1" applyNumberFormat="1" applyFont="1" applyFill="1" applyBorder="1" applyAlignment="1">
      <alignment horizontal="center" vertical="center" textRotation="90" wrapText="1"/>
    </xf>
    <xf numFmtId="4" fontId="7" fillId="0" borderId="34" xfId="1" applyNumberFormat="1" applyFont="1" applyFill="1" applyBorder="1" applyAlignment="1">
      <alignment horizontal="center" vertical="center" textRotation="90" wrapText="1"/>
    </xf>
    <xf numFmtId="4" fontId="7" fillId="0" borderId="28" xfId="1" applyNumberFormat="1" applyFont="1" applyFill="1" applyBorder="1" applyAlignment="1">
      <alignment horizontal="center" vertical="center" textRotation="90" wrapText="1"/>
    </xf>
    <xf numFmtId="4" fontId="22" fillId="0" borderId="0" xfId="1" applyNumberFormat="1" applyFont="1" applyFill="1" applyAlignment="1">
      <alignment vertical="center"/>
    </xf>
    <xf numFmtId="0" fontId="21" fillId="0" borderId="0" xfId="1" applyFont="1" applyFill="1" applyAlignment="1">
      <alignment horizontal="right" vertical="center" wrapText="1"/>
    </xf>
  </cellXfs>
  <cellStyles count="20">
    <cellStyle name="Komats 2" xfId="9" xr:uid="{00000000-0005-0000-0000-000000000000}"/>
    <cellStyle name="Normal 12 2" xfId="8" xr:uid="{00000000-0005-0000-0000-000001000000}"/>
    <cellStyle name="Normal 12 2 2" xfId="14" xr:uid="{00000000-0005-0000-0000-000002000000}"/>
    <cellStyle name="Normal 2" xfId="5" xr:uid="{00000000-0005-0000-0000-000003000000}"/>
    <cellStyle name="Normal 3" xfId="17" xr:uid="{00000000-0005-0000-0000-000004000000}"/>
    <cellStyle name="Normal 3 2" xfId="10" xr:uid="{00000000-0005-0000-0000-000005000000}"/>
    <cellStyle name="Normal 5" xfId="18" xr:uid="{00000000-0005-0000-0000-000006000000}"/>
    <cellStyle name="Normal 5 2" xfId="11" xr:uid="{00000000-0005-0000-0000-000007000000}"/>
    <cellStyle name="Normal 5 2 2" xfId="16" xr:uid="{00000000-0005-0000-0000-000008000000}"/>
    <cellStyle name="Normal_BOLVANKA" xfId="7" xr:uid="{00000000-0005-0000-0000-000009000000}"/>
    <cellStyle name="Normal_OzolniekuUKT_07_07_2009_ar_formulam" xfId="12" xr:uid="{00000000-0005-0000-0000-00000B000000}"/>
    <cellStyle name="Normal_Saldetava2011Oktobris 2" xfId="4" xr:uid="{00000000-0005-0000-0000-00000C000000}"/>
    <cellStyle name="Normal_TameTuristu5-2011-08-06" xfId="3" xr:uid="{00000000-0005-0000-0000-00000D000000}"/>
    <cellStyle name="Parastais 2" xfId="15" xr:uid="{00000000-0005-0000-0000-00000E000000}"/>
    <cellStyle name="Parasts" xfId="0" builtinId="0"/>
    <cellStyle name="Parasts 2" xfId="1" xr:uid="{00000000-0005-0000-0000-000010000000}"/>
    <cellStyle name="Parasts 4" xfId="13" xr:uid="{00000000-0005-0000-0000-000011000000}"/>
    <cellStyle name="Parasts 4 2" xfId="19" xr:uid="{00000000-0005-0000-0000-000012000000}"/>
    <cellStyle name="Style 1" xfId="6" xr:uid="{00000000-0005-0000-0000-000013000000}"/>
    <cellStyle name="Обычный_33. OZOLNIEKU NOVADA DOME_OZO SKOLA_TELPU, GAITENU, KAPNU TELPU REMONTS_TAME_VADIMS_2011_02_25_melnraksts" xfId="2" xr:uid="{00000000-0005-0000-0000-00001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G40"/>
  <sheetViews>
    <sheetView tabSelected="1" zoomScale="110" zoomScaleNormal="110" workbookViewId="0">
      <selection activeCell="C16" sqref="C16"/>
    </sheetView>
  </sheetViews>
  <sheetFormatPr defaultRowHeight="12.75" x14ac:dyDescent="0.2"/>
  <cols>
    <col min="1" max="2" width="9.140625" style="72"/>
    <col min="3" max="3" width="64.140625" style="72" customWidth="1"/>
    <col min="4" max="4" width="13" style="72" customWidth="1"/>
    <col min="5" max="16384" width="9.140625" style="72"/>
  </cols>
  <sheetData>
    <row r="1" spans="1:7" x14ac:dyDescent="0.2">
      <c r="D1" s="73" t="s">
        <v>48</v>
      </c>
    </row>
    <row r="2" spans="1:7" x14ac:dyDescent="0.2">
      <c r="D2" s="73" t="s">
        <v>40</v>
      </c>
    </row>
    <row r="3" spans="1:7" x14ac:dyDescent="0.2">
      <c r="D3" s="73"/>
    </row>
    <row r="4" spans="1:7" x14ac:dyDescent="0.2">
      <c r="D4" s="73"/>
    </row>
    <row r="5" spans="1:7" ht="15.75" x14ac:dyDescent="0.25">
      <c r="C5" s="114" t="s">
        <v>39</v>
      </c>
    </row>
    <row r="6" spans="1:7" x14ac:dyDescent="0.2">
      <c r="A6" s="115"/>
      <c r="B6" s="115"/>
      <c r="C6" s="116"/>
      <c r="D6" s="116"/>
    </row>
    <row r="7" spans="1:7" x14ac:dyDescent="0.2">
      <c r="A7" s="115"/>
      <c r="B7" s="115"/>
      <c r="C7" s="115"/>
      <c r="D7" s="117" t="s">
        <v>38</v>
      </c>
    </row>
    <row r="8" spans="1:7" x14ac:dyDescent="0.2">
      <c r="A8" s="74"/>
      <c r="B8" s="74"/>
      <c r="C8" s="118"/>
      <c r="D8" s="119" t="s">
        <v>37</v>
      </c>
    </row>
    <row r="9" spans="1:7" x14ac:dyDescent="0.2">
      <c r="A9" s="118"/>
      <c r="B9" s="118"/>
      <c r="C9" s="118"/>
      <c r="D9" s="118"/>
    </row>
    <row r="10" spans="1:7" x14ac:dyDescent="0.2">
      <c r="A10" s="115"/>
      <c r="B10" s="115"/>
      <c r="D10" s="117" t="s">
        <v>36</v>
      </c>
    </row>
    <row r="12" spans="1:7" ht="18.75" x14ac:dyDescent="0.2">
      <c r="A12" s="173" t="s">
        <v>47</v>
      </c>
      <c r="B12" s="173"/>
      <c r="C12" s="173"/>
      <c r="D12" s="173"/>
    </row>
    <row r="14" spans="1:7" ht="15" x14ac:dyDescent="0.2">
      <c r="A14" s="156" t="s">
        <v>177</v>
      </c>
      <c r="B14" s="156"/>
      <c r="C14" s="75"/>
      <c r="D14" s="76"/>
      <c r="E14" s="76"/>
    </row>
    <row r="15" spans="1:7" ht="15" x14ac:dyDescent="0.2">
      <c r="A15" s="157" t="s">
        <v>178</v>
      </c>
      <c r="B15" s="157"/>
      <c r="C15" s="28"/>
      <c r="D15" s="28"/>
      <c r="E15" s="28"/>
      <c r="F15" s="29"/>
      <c r="G15" s="29"/>
    </row>
    <row r="16" spans="1:7" ht="15" x14ac:dyDescent="0.2">
      <c r="A16" s="156" t="s">
        <v>111</v>
      </c>
      <c r="B16" s="156"/>
      <c r="C16" s="28"/>
      <c r="D16" s="28"/>
      <c r="E16" s="28"/>
      <c r="F16" s="29"/>
      <c r="G16" s="29"/>
    </row>
    <row r="17" spans="1:7" ht="15" x14ac:dyDescent="0.2">
      <c r="A17" s="156" t="s">
        <v>169</v>
      </c>
      <c r="B17" s="156"/>
      <c r="C17" s="77"/>
      <c r="D17" s="78"/>
      <c r="E17" s="78"/>
      <c r="F17" s="79"/>
      <c r="G17" s="80"/>
    </row>
    <row r="18" spans="1:7" x14ac:dyDescent="0.2">
      <c r="C18" s="120"/>
      <c r="D18" s="121"/>
    </row>
    <row r="19" spans="1:7" ht="13.5" thickBot="1" x14ac:dyDescent="0.25">
      <c r="A19" s="122"/>
      <c r="B19" s="122"/>
    </row>
    <row r="20" spans="1:7" ht="26.25" thickBot="1" x14ac:dyDescent="0.25">
      <c r="A20" s="123" t="s">
        <v>25</v>
      </c>
      <c r="B20" s="14" t="s">
        <v>96</v>
      </c>
      <c r="C20" s="123" t="s">
        <v>35</v>
      </c>
      <c r="D20" s="124" t="s">
        <v>46</v>
      </c>
    </row>
    <row r="21" spans="1:7" ht="13.5" thickTop="1" x14ac:dyDescent="0.2">
      <c r="A21" s="125"/>
      <c r="B21" s="13"/>
      <c r="C21" s="125"/>
      <c r="D21" s="126"/>
    </row>
    <row r="22" spans="1:7" ht="15" x14ac:dyDescent="0.2">
      <c r="A22" s="127">
        <v>1</v>
      </c>
      <c r="B22" s="12" t="s">
        <v>97</v>
      </c>
      <c r="C22" s="129" t="s">
        <v>179</v>
      </c>
      <c r="D22" s="128"/>
    </row>
    <row r="23" spans="1:7" x14ac:dyDescent="0.2">
      <c r="A23" s="127"/>
      <c r="B23" s="102"/>
      <c r="C23" s="129"/>
      <c r="D23" s="128"/>
    </row>
    <row r="24" spans="1:7" x14ac:dyDescent="0.2">
      <c r="A24" s="130"/>
      <c r="B24" s="130"/>
      <c r="C24" s="131" t="s">
        <v>45</v>
      </c>
      <c r="D24" s="132"/>
      <c r="G24" s="133"/>
    </row>
    <row r="25" spans="1:7" x14ac:dyDescent="0.2">
      <c r="A25" s="134"/>
      <c r="B25" s="134"/>
      <c r="C25" s="129"/>
      <c r="D25" s="128"/>
    </row>
    <row r="26" spans="1:7" x14ac:dyDescent="0.2">
      <c r="A26" s="130"/>
      <c r="B26" s="130"/>
      <c r="C26" s="135" t="s">
        <v>44</v>
      </c>
      <c r="D26" s="136"/>
    </row>
    <row r="27" spans="1:7" x14ac:dyDescent="0.2">
      <c r="A27" s="130"/>
      <c r="B27" s="130"/>
      <c r="C27" s="137" t="s">
        <v>43</v>
      </c>
      <c r="D27" s="138"/>
      <c r="E27" s="139"/>
    </row>
    <row r="28" spans="1:7" x14ac:dyDescent="0.2">
      <c r="A28" s="130"/>
      <c r="B28" s="130"/>
      <c r="C28" s="140" t="s">
        <v>42</v>
      </c>
      <c r="D28" s="136"/>
      <c r="E28" s="139"/>
    </row>
    <row r="29" spans="1:7" x14ac:dyDescent="0.2">
      <c r="A29" s="141"/>
      <c r="B29" s="141"/>
      <c r="C29" s="141"/>
      <c r="D29" s="142"/>
      <c r="E29" s="139"/>
    </row>
    <row r="30" spans="1:7" s="167" customFormat="1" ht="15" x14ac:dyDescent="0.25">
      <c r="A30" s="10" t="s">
        <v>89</v>
      </c>
      <c r="B30" s="10"/>
      <c r="C30" s="10"/>
      <c r="D30" s="10"/>
    </row>
    <row r="31" spans="1:7" s="167" customFormat="1" ht="67.5" customHeight="1" x14ac:dyDescent="0.25">
      <c r="A31" s="174" t="s">
        <v>90</v>
      </c>
      <c r="B31" s="174"/>
      <c r="C31" s="174"/>
      <c r="D31" s="174"/>
    </row>
    <row r="32" spans="1:7" s="167" customFormat="1" ht="48.75" customHeight="1" x14ac:dyDescent="0.25">
      <c r="A32" s="174" t="s">
        <v>91</v>
      </c>
      <c r="B32" s="174"/>
      <c r="C32" s="174"/>
      <c r="D32" s="174"/>
    </row>
    <row r="33" spans="1:4" s="167" customFormat="1" ht="54" customHeight="1" x14ac:dyDescent="0.25">
      <c r="A33" s="174" t="s">
        <v>92</v>
      </c>
      <c r="B33" s="174"/>
      <c r="C33" s="174"/>
      <c r="D33" s="174"/>
    </row>
    <row r="34" spans="1:4" s="167" customFormat="1" ht="31.5" customHeight="1" x14ac:dyDescent="0.25">
      <c r="A34" s="174" t="s">
        <v>93</v>
      </c>
      <c r="B34" s="174"/>
      <c r="C34" s="174"/>
      <c r="D34" s="174"/>
    </row>
    <row r="35" spans="1:4" s="167" customFormat="1" ht="53.25" customHeight="1" x14ac:dyDescent="0.25">
      <c r="A35" s="174" t="s">
        <v>94</v>
      </c>
      <c r="B35" s="174"/>
      <c r="C35" s="174"/>
      <c r="D35" s="174"/>
    </row>
    <row r="36" spans="1:4" s="167" customFormat="1" ht="30.75" customHeight="1" x14ac:dyDescent="0.25">
      <c r="A36" s="174" t="s">
        <v>95</v>
      </c>
      <c r="B36" s="174"/>
      <c r="C36" s="174"/>
      <c r="D36" s="174"/>
    </row>
    <row r="37" spans="1:4" s="167" customFormat="1" ht="15" x14ac:dyDescent="0.25">
      <c r="A37" s="168" t="s">
        <v>171</v>
      </c>
    </row>
    <row r="38" spans="1:4" s="167" customFormat="1" ht="15" x14ac:dyDescent="0.25">
      <c r="A38" s="4"/>
    </row>
    <row r="39" spans="1:4" s="167" customFormat="1" ht="15" x14ac:dyDescent="0.25">
      <c r="A39" s="5" t="s">
        <v>41</v>
      </c>
      <c r="B39" s="6"/>
      <c r="C39" s="6"/>
      <c r="D39" s="5" t="s">
        <v>176</v>
      </c>
    </row>
    <row r="40" spans="1:4" s="167" customFormat="1" ht="15" x14ac:dyDescent="0.25">
      <c r="A40" s="4" t="s">
        <v>174</v>
      </c>
      <c r="D40" s="11" t="s">
        <v>66</v>
      </c>
    </row>
  </sheetData>
  <mergeCells count="7">
    <mergeCell ref="A12:D12"/>
    <mergeCell ref="A36:D36"/>
    <mergeCell ref="A31:D31"/>
    <mergeCell ref="A32:D32"/>
    <mergeCell ref="A33:D33"/>
    <mergeCell ref="A34:D34"/>
    <mergeCell ref="A35:D35"/>
  </mergeCells>
  <pageMargins left="0.9055118110236221" right="0.51181102362204722" top="1.1417322834645669"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I34"/>
  <sheetViews>
    <sheetView zoomScale="110" zoomScaleNormal="110" workbookViewId="0">
      <selection activeCell="E8" sqref="E8"/>
    </sheetView>
  </sheetViews>
  <sheetFormatPr defaultRowHeight="12.75" x14ac:dyDescent="0.2"/>
  <cols>
    <col min="1" max="2" width="7" style="72" customWidth="1"/>
    <col min="3" max="3" width="48.28515625" style="72" customWidth="1"/>
    <col min="4" max="4" width="6.7109375" style="72" customWidth="1"/>
    <col min="5" max="8" width="10.7109375" style="72" customWidth="1"/>
    <col min="9" max="9" width="11.42578125" style="72" customWidth="1"/>
    <col min="10" max="16384" width="9.140625" style="72"/>
  </cols>
  <sheetData>
    <row r="1" spans="1:9" x14ac:dyDescent="0.2">
      <c r="I1" s="73" t="s">
        <v>64</v>
      </c>
    </row>
    <row r="2" spans="1:9" x14ac:dyDescent="0.2">
      <c r="I2" s="73" t="s">
        <v>40</v>
      </c>
    </row>
    <row r="3" spans="1:9" s="74" customFormat="1" ht="18.75" x14ac:dyDescent="0.2">
      <c r="A3" s="175" t="s">
        <v>63</v>
      </c>
      <c r="B3" s="175"/>
      <c r="C3" s="175"/>
      <c r="D3" s="175"/>
      <c r="E3" s="175"/>
      <c r="F3" s="175"/>
      <c r="G3" s="175"/>
      <c r="H3" s="175"/>
      <c r="I3" s="175"/>
    </row>
    <row r="4" spans="1:9" s="74" customFormat="1" ht="15" x14ac:dyDescent="0.2">
      <c r="A4" s="176" t="s">
        <v>179</v>
      </c>
      <c r="B4" s="176"/>
      <c r="C4" s="176"/>
      <c r="D4" s="176"/>
      <c r="E4" s="176"/>
      <c r="F4" s="176"/>
      <c r="G4" s="176"/>
      <c r="H4" s="176"/>
      <c r="I4" s="176"/>
    </row>
    <row r="6" spans="1:9" ht="15" x14ac:dyDescent="0.2">
      <c r="A6" s="156" t="s">
        <v>177</v>
      </c>
      <c r="B6" s="75"/>
      <c r="C6" s="76"/>
      <c r="D6" s="76"/>
    </row>
    <row r="7" spans="1:9" ht="15" x14ac:dyDescent="0.2">
      <c r="A7" s="157" t="s">
        <v>178</v>
      </c>
      <c r="B7" s="28"/>
      <c r="C7" s="28"/>
      <c r="D7" s="28"/>
      <c r="E7" s="29"/>
      <c r="F7" s="29"/>
    </row>
    <row r="8" spans="1:9" ht="15" x14ac:dyDescent="0.2">
      <c r="A8" s="156" t="s">
        <v>111</v>
      </c>
      <c r="B8" s="28"/>
      <c r="C8" s="28"/>
      <c r="D8" s="28"/>
      <c r="E8" s="29"/>
      <c r="F8" s="29"/>
    </row>
    <row r="9" spans="1:9" ht="15" x14ac:dyDescent="0.2">
      <c r="A9" s="156" t="s">
        <v>169</v>
      </c>
      <c r="B9" s="77"/>
      <c r="C9" s="78"/>
      <c r="D9" s="78"/>
      <c r="E9" s="79"/>
      <c r="F9" s="80"/>
    </row>
    <row r="10" spans="1:9" x14ac:dyDescent="0.2">
      <c r="A10" s="15"/>
      <c r="B10" s="75"/>
      <c r="C10" s="75"/>
      <c r="D10" s="75"/>
    </row>
    <row r="11" spans="1:9" x14ac:dyDescent="0.2">
      <c r="A11" s="158" t="s">
        <v>170</v>
      </c>
    </row>
    <row r="12" spans="1:9" x14ac:dyDescent="0.2">
      <c r="A12" s="15"/>
      <c r="F12" s="81"/>
      <c r="G12" s="82"/>
      <c r="H12" s="81" t="s">
        <v>62</v>
      </c>
      <c r="I12" s="83">
        <f>E24</f>
        <v>0</v>
      </c>
    </row>
    <row r="13" spans="1:9" x14ac:dyDescent="0.2">
      <c r="A13" s="84" t="s">
        <v>171</v>
      </c>
      <c r="F13" s="81"/>
      <c r="G13" s="82"/>
      <c r="H13" s="81" t="s">
        <v>61</v>
      </c>
      <c r="I13" s="83">
        <f>I20</f>
        <v>0</v>
      </c>
    </row>
    <row r="14" spans="1:9" x14ac:dyDescent="0.2">
      <c r="A14" s="84"/>
      <c r="F14" s="85"/>
      <c r="I14" s="83"/>
    </row>
    <row r="15" spans="1:9" x14ac:dyDescent="0.2">
      <c r="A15" s="177" t="s">
        <v>25</v>
      </c>
      <c r="B15" s="179" t="s">
        <v>60</v>
      </c>
      <c r="C15" s="181" t="s">
        <v>59</v>
      </c>
      <c r="D15" s="181" t="s">
        <v>58</v>
      </c>
      <c r="E15" s="183" t="s">
        <v>57</v>
      </c>
      <c r="F15" s="185" t="s">
        <v>56</v>
      </c>
      <c r="G15" s="186"/>
      <c r="H15" s="187"/>
      <c r="I15" s="177" t="s">
        <v>55</v>
      </c>
    </row>
    <row r="16" spans="1:9" ht="62.25" x14ac:dyDescent="0.2">
      <c r="A16" s="178"/>
      <c r="B16" s="180"/>
      <c r="C16" s="182"/>
      <c r="D16" s="182"/>
      <c r="E16" s="184"/>
      <c r="F16" s="86" t="s">
        <v>54</v>
      </c>
      <c r="G16" s="86" t="s">
        <v>53</v>
      </c>
      <c r="H16" s="86" t="s">
        <v>52</v>
      </c>
      <c r="I16" s="178"/>
    </row>
    <row r="17" spans="1:9" x14ac:dyDescent="0.2">
      <c r="A17" s="87"/>
      <c r="B17" s="87"/>
      <c r="C17" s="88"/>
      <c r="D17" s="88"/>
      <c r="E17" s="89"/>
      <c r="F17" s="90"/>
      <c r="G17" s="90"/>
      <c r="H17" s="90"/>
      <c r="I17" s="89"/>
    </row>
    <row r="18" spans="1:9" x14ac:dyDescent="0.2">
      <c r="A18" s="91">
        <v>1</v>
      </c>
      <c r="B18" s="91">
        <v>1</v>
      </c>
      <c r="C18" s="92" t="str">
        <f>JUMTS!A3</f>
        <v>Jumta pārbūve</v>
      </c>
      <c r="D18" s="93"/>
      <c r="E18" s="94"/>
      <c r="F18" s="94"/>
      <c r="G18" s="94"/>
      <c r="H18" s="94"/>
      <c r="I18" s="95"/>
    </row>
    <row r="19" spans="1:9" x14ac:dyDescent="0.2">
      <c r="A19" s="96"/>
      <c r="B19" s="91"/>
      <c r="C19" s="97"/>
      <c r="D19" s="97"/>
      <c r="E19" s="94"/>
      <c r="F19" s="94"/>
      <c r="G19" s="94"/>
      <c r="H19" s="94"/>
      <c r="I19" s="94"/>
    </row>
    <row r="20" spans="1:9" x14ac:dyDescent="0.2">
      <c r="A20" s="98"/>
      <c r="B20" s="98"/>
      <c r="C20" s="99" t="s">
        <v>45</v>
      </c>
      <c r="D20" s="100"/>
      <c r="E20" s="101"/>
      <c r="F20" s="101"/>
      <c r="G20" s="101"/>
      <c r="H20" s="101"/>
      <c r="I20" s="101"/>
    </row>
    <row r="21" spans="1:9" x14ac:dyDescent="0.2">
      <c r="A21" s="102"/>
      <c r="B21" s="103"/>
      <c r="C21" s="104" t="s">
        <v>51</v>
      </c>
      <c r="D21" s="105"/>
      <c r="E21" s="106"/>
      <c r="F21" s="107"/>
      <c r="G21" s="108"/>
      <c r="H21" s="108"/>
      <c r="I21" s="108"/>
    </row>
    <row r="22" spans="1:9" x14ac:dyDescent="0.2">
      <c r="A22" s="102"/>
      <c r="B22" s="97"/>
      <c r="C22" s="104" t="s">
        <v>50</v>
      </c>
      <c r="D22" s="105"/>
      <c r="E22" s="106"/>
      <c r="F22" s="109"/>
      <c r="G22" s="110"/>
      <c r="H22" s="110"/>
      <c r="I22" s="110"/>
    </row>
    <row r="23" spans="1:9" x14ac:dyDescent="0.2">
      <c r="A23" s="102"/>
      <c r="B23" s="103"/>
      <c r="C23" s="104" t="s">
        <v>49</v>
      </c>
      <c r="D23" s="105"/>
      <c r="E23" s="106"/>
      <c r="F23" s="109"/>
      <c r="G23" s="110"/>
      <c r="H23" s="110"/>
      <c r="I23" s="110"/>
    </row>
    <row r="24" spans="1:9" x14ac:dyDescent="0.2">
      <c r="A24" s="103"/>
      <c r="B24" s="103"/>
      <c r="C24" s="111" t="s">
        <v>33</v>
      </c>
      <c r="D24" s="112"/>
      <c r="E24" s="113"/>
      <c r="F24" s="109"/>
      <c r="G24" s="110"/>
      <c r="H24" s="110"/>
      <c r="I24" s="110"/>
    </row>
    <row r="25" spans="1:9" s="167" customFormat="1" ht="15" x14ac:dyDescent="0.25">
      <c r="A25" s="1"/>
      <c r="B25" s="1"/>
      <c r="C25" s="1"/>
      <c r="D25" s="2"/>
      <c r="E25" s="2"/>
      <c r="F25" s="3"/>
      <c r="G25" s="3"/>
      <c r="H25" s="3"/>
    </row>
    <row r="26" spans="1:9" s="167" customFormat="1" ht="15" x14ac:dyDescent="0.25">
      <c r="A26" s="1"/>
      <c r="B26" s="1"/>
      <c r="C26" s="1"/>
      <c r="D26" s="2"/>
      <c r="E26" s="2"/>
      <c r="F26" s="3"/>
      <c r="G26" s="3"/>
      <c r="H26" s="3"/>
    </row>
    <row r="27" spans="1:9" s="167" customFormat="1" ht="15" x14ac:dyDescent="0.25">
      <c r="A27" s="163" t="s">
        <v>171</v>
      </c>
    </row>
    <row r="28" spans="1:9" s="167" customFormat="1" ht="15" x14ac:dyDescent="0.25">
      <c r="A28" s="163"/>
    </row>
    <row r="29" spans="1:9" s="167" customFormat="1" ht="15" x14ac:dyDescent="0.25">
      <c r="A29" s="4"/>
    </row>
    <row r="30" spans="1:9" s="167" customFormat="1" ht="15" x14ac:dyDescent="0.25">
      <c r="B30" s="5" t="s">
        <v>41</v>
      </c>
      <c r="C30" s="6"/>
      <c r="D30" s="6"/>
      <c r="E30" s="5" t="s">
        <v>175</v>
      </c>
    </row>
    <row r="31" spans="1:9" s="167" customFormat="1" ht="15" x14ac:dyDescent="0.25">
      <c r="B31" s="4" t="s">
        <v>174</v>
      </c>
      <c r="E31" s="7" t="s">
        <v>66</v>
      </c>
    </row>
    <row r="32" spans="1:9" s="167" customFormat="1" ht="15" x14ac:dyDescent="0.25">
      <c r="B32" s="4"/>
      <c r="E32" s="7"/>
    </row>
    <row r="33" spans="1:8" s="167" customFormat="1" ht="15" x14ac:dyDescent="0.25">
      <c r="A33" s="8"/>
      <c r="B33" s="8"/>
      <c r="C33" s="8"/>
      <c r="D33" s="8"/>
      <c r="E33" s="8"/>
      <c r="F33" s="8"/>
      <c r="G33" s="8"/>
      <c r="H33" s="8"/>
    </row>
    <row r="34" spans="1:8" s="167" customFormat="1" ht="15" x14ac:dyDescent="0.25">
      <c r="F34" s="9"/>
      <c r="G34" s="9"/>
      <c r="H34" s="9"/>
    </row>
  </sheetData>
  <mergeCells count="9">
    <mergeCell ref="A3:I3"/>
    <mergeCell ref="A4:I4"/>
    <mergeCell ref="A15:A16"/>
    <mergeCell ref="B15:B16"/>
    <mergeCell ref="C15:C16"/>
    <mergeCell ref="D15:D16"/>
    <mergeCell ref="E15:E16"/>
    <mergeCell ref="F15:H15"/>
    <mergeCell ref="I15:I16"/>
  </mergeCells>
  <pageMargins left="0.9055118110236221" right="0.51181102362204722" top="0.94488188976377963" bottom="0.74803149606299213" header="0.31496062992125984" footer="0.31496062992125984"/>
  <pageSetup paperSize="9"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pageSetUpPr fitToPage="1"/>
  </sheetPr>
  <dimension ref="A1:R145"/>
  <sheetViews>
    <sheetView showZeros="0" topLeftCell="A19" zoomScale="110" zoomScaleNormal="110" workbookViewId="0">
      <selection activeCell="C4" sqref="C4"/>
    </sheetView>
  </sheetViews>
  <sheetFormatPr defaultRowHeight="12.75" x14ac:dyDescent="0.25"/>
  <cols>
    <col min="1" max="2" width="7.5703125" style="15" customWidth="1"/>
    <col min="3" max="3" width="51.140625" style="16" customWidth="1"/>
    <col min="4" max="5" width="8.140625" style="15" customWidth="1"/>
    <col min="6" max="16" width="9.140625" style="15"/>
    <col min="17" max="17" width="11" style="15" customWidth="1"/>
    <col min="18" max="18" width="14.85546875" style="15" bestFit="1" customWidth="1"/>
    <col min="19" max="16384" width="9.140625" style="15"/>
  </cols>
  <sheetData>
    <row r="1" spans="1:16" x14ac:dyDescent="0.25">
      <c r="P1" s="17" t="s">
        <v>84</v>
      </c>
    </row>
    <row r="2" spans="1:16" s="21" customFormat="1" ht="18.75" x14ac:dyDescent="0.25">
      <c r="A2" s="18" t="s">
        <v>83</v>
      </c>
      <c r="B2" s="19"/>
      <c r="C2" s="20"/>
      <c r="P2" s="17" t="s">
        <v>40</v>
      </c>
    </row>
    <row r="3" spans="1:16" s="21" customFormat="1" ht="15.75" x14ac:dyDescent="0.25">
      <c r="A3" s="22" t="s">
        <v>85</v>
      </c>
      <c r="B3" s="22"/>
      <c r="C3" s="23"/>
      <c r="D3" s="22"/>
      <c r="E3" s="22"/>
      <c r="P3" s="17"/>
    </row>
    <row r="4" spans="1:16" x14ac:dyDescent="0.25">
      <c r="C4" s="24"/>
      <c r="D4" s="24"/>
      <c r="E4" s="24"/>
    </row>
    <row r="5" spans="1:16" ht="15" x14ac:dyDescent="0.25">
      <c r="A5" s="156" t="s">
        <v>177</v>
      </c>
      <c r="B5" s="25"/>
      <c r="C5" s="26"/>
      <c r="F5" s="27"/>
    </row>
    <row r="6" spans="1:16" ht="15" x14ac:dyDescent="0.25">
      <c r="A6" s="157" t="s">
        <v>178</v>
      </c>
      <c r="B6" s="28"/>
      <c r="C6" s="28"/>
      <c r="D6" s="29"/>
      <c r="E6" s="29"/>
    </row>
    <row r="7" spans="1:16" ht="15" x14ac:dyDescent="0.25">
      <c r="A7" s="156" t="s">
        <v>111</v>
      </c>
      <c r="B7" s="25"/>
      <c r="C7" s="26"/>
      <c r="F7" s="27"/>
    </row>
    <row r="8" spans="1:16" ht="15" x14ac:dyDescent="0.25">
      <c r="A8" s="156" t="s">
        <v>169</v>
      </c>
      <c r="B8" s="25"/>
      <c r="C8" s="26"/>
      <c r="F8" s="27"/>
    </row>
    <row r="9" spans="1:16" x14ac:dyDescent="0.25">
      <c r="B9" s="30"/>
      <c r="C9" s="24"/>
      <c r="D9" s="31"/>
      <c r="E9" s="32"/>
    </row>
    <row r="10" spans="1:16" x14ac:dyDescent="0.25">
      <c r="A10" s="158" t="s">
        <v>170</v>
      </c>
      <c r="D10" s="33"/>
      <c r="O10" s="34"/>
      <c r="P10" s="35"/>
    </row>
    <row r="11" spans="1:16" x14ac:dyDescent="0.25">
      <c r="D11" s="33"/>
      <c r="I11" s="36"/>
      <c r="J11" s="36"/>
      <c r="K11" s="36"/>
      <c r="L11" s="37"/>
      <c r="M11" s="37"/>
      <c r="N11" s="37"/>
      <c r="O11" s="38" t="s">
        <v>82</v>
      </c>
      <c r="P11" s="39">
        <f>P112</f>
        <v>0</v>
      </c>
    </row>
    <row r="12" spans="1:16" ht="13.5" thickBot="1" x14ac:dyDescent="0.3">
      <c r="A12" s="84" t="s">
        <v>171</v>
      </c>
      <c r="D12" s="33"/>
      <c r="E12" s="33"/>
      <c r="I12" s="36"/>
      <c r="J12" s="36"/>
      <c r="K12" s="36"/>
      <c r="L12" s="37"/>
      <c r="M12" s="37"/>
      <c r="N12" s="37"/>
      <c r="O12" s="34"/>
      <c r="P12" s="39"/>
    </row>
    <row r="13" spans="1:16" x14ac:dyDescent="0.25">
      <c r="A13" s="191" t="s">
        <v>25</v>
      </c>
      <c r="B13" s="193" t="s">
        <v>81</v>
      </c>
      <c r="C13" s="193" t="s">
        <v>80</v>
      </c>
      <c r="D13" s="195" t="s">
        <v>26</v>
      </c>
      <c r="E13" s="197" t="s">
        <v>27</v>
      </c>
      <c r="F13" s="188" t="s">
        <v>79</v>
      </c>
      <c r="G13" s="189"/>
      <c r="H13" s="189"/>
      <c r="I13" s="189"/>
      <c r="J13" s="189"/>
      <c r="K13" s="190"/>
      <c r="L13" s="188" t="s">
        <v>78</v>
      </c>
      <c r="M13" s="189"/>
      <c r="N13" s="189"/>
      <c r="O13" s="189"/>
      <c r="P13" s="190"/>
    </row>
    <row r="14" spans="1:16" ht="138" thickBot="1" x14ac:dyDescent="0.3">
      <c r="A14" s="192"/>
      <c r="B14" s="194"/>
      <c r="C14" s="194"/>
      <c r="D14" s="196"/>
      <c r="E14" s="198"/>
      <c r="F14" s="40" t="s">
        <v>77</v>
      </c>
      <c r="G14" s="41" t="s">
        <v>76</v>
      </c>
      <c r="H14" s="41" t="s">
        <v>75</v>
      </c>
      <c r="I14" s="41" t="s">
        <v>72</v>
      </c>
      <c r="J14" s="42" t="s">
        <v>71</v>
      </c>
      <c r="K14" s="43" t="s">
        <v>34</v>
      </c>
      <c r="L14" s="44" t="s">
        <v>74</v>
      </c>
      <c r="M14" s="41" t="s">
        <v>73</v>
      </c>
      <c r="N14" s="41" t="s">
        <v>72</v>
      </c>
      <c r="O14" s="42" t="s">
        <v>71</v>
      </c>
      <c r="P14" s="45" t="s">
        <v>70</v>
      </c>
    </row>
    <row r="15" spans="1:16" ht="13.5" thickBot="1" x14ac:dyDescent="0.3">
      <c r="A15" s="46">
        <v>1</v>
      </c>
      <c r="B15" s="46">
        <v>2</v>
      </c>
      <c r="C15" s="47">
        <v>3</v>
      </c>
      <c r="D15" s="46">
        <v>4</v>
      </c>
      <c r="E15" s="46">
        <v>5</v>
      </c>
      <c r="F15" s="46">
        <v>6</v>
      </c>
      <c r="G15" s="46">
        <v>7</v>
      </c>
      <c r="H15" s="46">
        <v>8</v>
      </c>
      <c r="I15" s="46">
        <v>9</v>
      </c>
      <c r="J15" s="46">
        <v>10</v>
      </c>
      <c r="K15" s="46">
        <v>11</v>
      </c>
      <c r="L15" s="46">
        <v>12</v>
      </c>
      <c r="M15" s="46">
        <v>13</v>
      </c>
      <c r="N15" s="46">
        <v>14</v>
      </c>
      <c r="O15" s="46">
        <v>15</v>
      </c>
      <c r="P15" s="46">
        <v>16</v>
      </c>
    </row>
    <row r="16" spans="1:16" ht="13.5" thickTop="1" x14ac:dyDescent="0.25">
      <c r="A16" s="48"/>
      <c r="B16" s="49">
        <v>0</v>
      </c>
      <c r="C16" s="50">
        <v>0</v>
      </c>
      <c r="D16" s="51"/>
      <c r="E16" s="52"/>
      <c r="F16" s="53">
        <v>0</v>
      </c>
      <c r="G16" s="54">
        <v>0</v>
      </c>
      <c r="H16" s="55">
        <f>ROUND(F16*G16,2)</f>
        <v>0</v>
      </c>
      <c r="I16" s="56"/>
      <c r="J16" s="55"/>
      <c r="K16" s="55"/>
      <c r="L16" s="57"/>
      <c r="M16" s="57"/>
      <c r="N16" s="57"/>
      <c r="O16" s="57"/>
      <c r="P16" s="57"/>
    </row>
    <row r="17" spans="1:16" x14ac:dyDescent="0.25">
      <c r="A17" s="58" t="s">
        <v>69</v>
      </c>
      <c r="B17" s="49">
        <v>0</v>
      </c>
      <c r="C17" s="59" t="s">
        <v>85</v>
      </c>
      <c r="D17" s="51"/>
      <c r="E17" s="52"/>
      <c r="F17" s="60">
        <v>0</v>
      </c>
      <c r="G17" s="54">
        <v>0</v>
      </c>
      <c r="H17" s="61">
        <f>G17*F17</f>
        <v>0</v>
      </c>
      <c r="I17" s="165">
        <v>0</v>
      </c>
      <c r="J17" s="55">
        <v>0</v>
      </c>
      <c r="K17" s="62">
        <f>H17+J17+I17</f>
        <v>0</v>
      </c>
      <c r="L17" s="62">
        <f>E17*F17</f>
        <v>0</v>
      </c>
      <c r="M17" s="62">
        <f>E17*H17</f>
        <v>0</v>
      </c>
      <c r="N17" s="62">
        <f>E17*I17</f>
        <v>0</v>
      </c>
      <c r="O17" s="62">
        <f>E17*J17</f>
        <v>0</v>
      </c>
      <c r="P17" s="62">
        <f>O17+N17+M17</f>
        <v>0</v>
      </c>
    </row>
    <row r="18" spans="1:16" s="159" customFormat="1" ht="15" x14ac:dyDescent="0.25">
      <c r="A18" s="48">
        <v>1</v>
      </c>
      <c r="B18" s="49">
        <v>0</v>
      </c>
      <c r="C18" s="66" t="s">
        <v>68</v>
      </c>
      <c r="D18" s="48"/>
      <c r="E18" s="48"/>
      <c r="F18" s="143">
        <v>0</v>
      </c>
      <c r="G18" s="151">
        <v>0</v>
      </c>
      <c r="H18" s="146">
        <f>ROUND(F18*G18,2)</f>
        <v>0</v>
      </c>
      <c r="I18" s="165">
        <v>0</v>
      </c>
      <c r="J18" s="56">
        <v>0</v>
      </c>
      <c r="K18" s="145">
        <f>J18+I18+H18</f>
        <v>0</v>
      </c>
      <c r="L18" s="62">
        <f>E18*F18</f>
        <v>0</v>
      </c>
      <c r="M18" s="62">
        <f>E18*H18</f>
        <v>0</v>
      </c>
      <c r="N18" s="146">
        <f>ROUND(E18*I18,2)</f>
        <v>0</v>
      </c>
      <c r="O18" s="62">
        <f>E18*J18</f>
        <v>0</v>
      </c>
      <c r="P18" s="62">
        <f t="shared" ref="P18" si="0">O18+N18+M18</f>
        <v>0</v>
      </c>
    </row>
    <row r="19" spans="1:16" s="64" customFormat="1" ht="15" x14ac:dyDescent="0.25">
      <c r="A19" s="48" t="s">
        <v>146</v>
      </c>
      <c r="B19" s="49" t="s">
        <v>98</v>
      </c>
      <c r="C19" s="65" t="s">
        <v>28</v>
      </c>
      <c r="D19" s="48" t="s">
        <v>172</v>
      </c>
      <c r="E19" s="48">
        <v>612</v>
      </c>
      <c r="F19" s="143"/>
      <c r="G19" s="151"/>
      <c r="H19" s="146"/>
      <c r="I19" s="165"/>
      <c r="J19" s="56"/>
      <c r="K19" s="145"/>
      <c r="L19" s="62"/>
      <c r="M19" s="62"/>
      <c r="N19" s="146"/>
      <c r="O19" s="62"/>
      <c r="P19" s="62"/>
    </row>
    <row r="20" spans="1:16" s="64" customFormat="1" ht="15" x14ac:dyDescent="0.25">
      <c r="A20" s="48" t="s">
        <v>147</v>
      </c>
      <c r="B20" s="49" t="s">
        <v>98</v>
      </c>
      <c r="C20" s="65" t="s">
        <v>109</v>
      </c>
      <c r="D20" s="48" t="s">
        <v>172</v>
      </c>
      <c r="E20" s="48">
        <v>612</v>
      </c>
      <c r="F20" s="143"/>
      <c r="G20" s="151"/>
      <c r="H20" s="146"/>
      <c r="I20" s="165"/>
      <c r="J20" s="56"/>
      <c r="K20" s="145"/>
      <c r="L20" s="62"/>
      <c r="M20" s="62"/>
      <c r="N20" s="146"/>
      <c r="O20" s="62"/>
      <c r="P20" s="62"/>
    </row>
    <row r="21" spans="1:16" s="64" customFormat="1" ht="15" x14ac:dyDescent="0.25">
      <c r="A21" s="48" t="s">
        <v>148</v>
      </c>
      <c r="B21" s="49" t="s">
        <v>98</v>
      </c>
      <c r="C21" s="65" t="s">
        <v>29</v>
      </c>
      <c r="D21" s="48" t="s">
        <v>172</v>
      </c>
      <c r="E21" s="48">
        <v>440</v>
      </c>
      <c r="F21" s="143"/>
      <c r="G21" s="151"/>
      <c r="H21" s="146"/>
      <c r="I21" s="165"/>
      <c r="J21" s="56"/>
      <c r="K21" s="145"/>
      <c r="L21" s="62"/>
      <c r="M21" s="62"/>
      <c r="N21" s="146"/>
      <c r="O21" s="62"/>
      <c r="P21" s="62"/>
    </row>
    <row r="22" spans="1:16" s="64" customFormat="1" x14ac:dyDescent="0.25">
      <c r="A22" s="48" t="s">
        <v>149</v>
      </c>
      <c r="B22" s="49" t="s">
        <v>98</v>
      </c>
      <c r="C22" s="65" t="s">
        <v>30</v>
      </c>
      <c r="D22" s="48" t="s">
        <v>31</v>
      </c>
      <c r="E22" s="48">
        <v>118</v>
      </c>
      <c r="F22" s="143"/>
      <c r="G22" s="151"/>
      <c r="H22" s="146"/>
      <c r="I22" s="165"/>
      <c r="J22" s="56"/>
      <c r="K22" s="145"/>
      <c r="L22" s="62"/>
      <c r="M22" s="62"/>
      <c r="N22" s="146"/>
      <c r="O22" s="62"/>
      <c r="P22" s="62"/>
    </row>
    <row r="23" spans="1:16" s="64" customFormat="1" ht="15" x14ac:dyDescent="0.25">
      <c r="A23" s="149" t="s">
        <v>150</v>
      </c>
      <c r="B23" s="147" t="s">
        <v>98</v>
      </c>
      <c r="C23" s="155" t="s">
        <v>143</v>
      </c>
      <c r="D23" s="152" t="s">
        <v>173</v>
      </c>
      <c r="E23" s="171">
        <v>5.8</v>
      </c>
      <c r="F23" s="143"/>
      <c r="G23" s="151"/>
      <c r="H23" s="144"/>
      <c r="I23" s="145"/>
      <c r="J23" s="151"/>
      <c r="K23" s="145"/>
      <c r="L23" s="148"/>
      <c r="M23" s="148"/>
      <c r="N23" s="146"/>
      <c r="O23" s="148"/>
      <c r="P23" s="148"/>
    </row>
    <row r="24" spans="1:16" s="64" customFormat="1" ht="25.5" x14ac:dyDescent="0.25">
      <c r="A24" s="149" t="s">
        <v>151</v>
      </c>
      <c r="B24" s="147" t="s">
        <v>98</v>
      </c>
      <c r="C24" s="155" t="s">
        <v>99</v>
      </c>
      <c r="D24" s="152" t="s">
        <v>173</v>
      </c>
      <c r="E24" s="171">
        <v>80</v>
      </c>
      <c r="F24" s="143"/>
      <c r="G24" s="151"/>
      <c r="H24" s="144"/>
      <c r="I24" s="145"/>
      <c r="J24" s="151"/>
      <c r="K24" s="145"/>
      <c r="L24" s="148"/>
      <c r="M24" s="148"/>
      <c r="N24" s="146"/>
      <c r="O24" s="148"/>
      <c r="P24" s="148"/>
    </row>
    <row r="25" spans="1:16" s="64" customFormat="1" x14ac:dyDescent="0.25">
      <c r="A25" s="48"/>
      <c r="B25" s="49"/>
      <c r="C25" s="65"/>
      <c r="D25" s="48"/>
      <c r="E25" s="48"/>
      <c r="F25" s="143"/>
      <c r="G25" s="151"/>
      <c r="H25" s="146"/>
      <c r="I25" s="165"/>
      <c r="J25" s="56"/>
      <c r="K25" s="145"/>
      <c r="L25" s="62"/>
      <c r="M25" s="62"/>
      <c r="N25" s="146"/>
      <c r="O25" s="62"/>
      <c r="P25" s="62"/>
    </row>
    <row r="26" spans="1:16" s="64" customFormat="1" x14ac:dyDescent="0.25">
      <c r="A26" s="48">
        <v>2</v>
      </c>
      <c r="B26" s="49">
        <v>0</v>
      </c>
      <c r="C26" s="66" t="s">
        <v>106</v>
      </c>
      <c r="D26" s="48"/>
      <c r="E26" s="48"/>
      <c r="F26" s="143"/>
      <c r="G26" s="151"/>
      <c r="H26" s="146"/>
      <c r="I26" s="165"/>
      <c r="J26" s="56"/>
      <c r="K26" s="145"/>
      <c r="L26" s="62"/>
      <c r="M26" s="62"/>
      <c r="N26" s="146"/>
      <c r="O26" s="62"/>
      <c r="P26" s="62"/>
    </row>
    <row r="27" spans="1:16" ht="15" x14ac:dyDescent="0.25">
      <c r="A27" s="48" t="s">
        <v>152</v>
      </c>
      <c r="B27" s="49" t="s">
        <v>98</v>
      </c>
      <c r="C27" s="65" t="s">
        <v>0</v>
      </c>
      <c r="D27" s="152" t="s">
        <v>173</v>
      </c>
      <c r="E27" s="48">
        <v>0.43</v>
      </c>
      <c r="F27" s="143"/>
      <c r="G27" s="151"/>
      <c r="H27" s="146"/>
      <c r="I27" s="165"/>
      <c r="J27" s="56"/>
      <c r="K27" s="145"/>
      <c r="L27" s="62"/>
      <c r="M27" s="62"/>
      <c r="N27" s="146"/>
      <c r="O27" s="62"/>
      <c r="P27" s="62"/>
    </row>
    <row r="28" spans="1:16" s="64" customFormat="1" ht="15" x14ac:dyDescent="0.25">
      <c r="A28" s="48"/>
      <c r="B28" s="49">
        <v>0</v>
      </c>
      <c r="C28" s="153" t="s">
        <v>101</v>
      </c>
      <c r="D28" s="152" t="s">
        <v>173</v>
      </c>
      <c r="E28" s="172">
        <f>E27*1.1</f>
        <v>0.47</v>
      </c>
      <c r="F28" s="143"/>
      <c r="G28" s="151"/>
      <c r="H28" s="146"/>
      <c r="I28" s="165"/>
      <c r="J28" s="56"/>
      <c r="K28" s="145"/>
      <c r="L28" s="62"/>
      <c r="M28" s="62"/>
      <c r="N28" s="146"/>
      <c r="O28" s="62"/>
      <c r="P28" s="62"/>
    </row>
    <row r="29" spans="1:16" s="64" customFormat="1" x14ac:dyDescent="0.25">
      <c r="A29" s="48"/>
      <c r="B29" s="49">
        <v>0</v>
      </c>
      <c r="C29" s="150" t="s">
        <v>141</v>
      </c>
      <c r="D29" s="48" t="s">
        <v>8</v>
      </c>
      <c r="E29" s="67">
        <v>45.4</v>
      </c>
      <c r="F29" s="143"/>
      <c r="G29" s="151"/>
      <c r="H29" s="146"/>
      <c r="I29" s="165"/>
      <c r="J29" s="56"/>
      <c r="K29" s="145"/>
      <c r="L29" s="62"/>
      <c r="M29" s="62"/>
      <c r="N29" s="146"/>
      <c r="O29" s="62"/>
      <c r="P29" s="62"/>
    </row>
    <row r="30" spans="1:16" s="64" customFormat="1" x14ac:dyDescent="0.25">
      <c r="A30" s="48"/>
      <c r="B30" s="49">
        <v>0</v>
      </c>
      <c r="C30" s="150" t="s">
        <v>1</v>
      </c>
      <c r="D30" s="48" t="s">
        <v>8</v>
      </c>
      <c r="E30" s="67">
        <v>32.5</v>
      </c>
      <c r="F30" s="143"/>
      <c r="G30" s="151"/>
      <c r="H30" s="146"/>
      <c r="I30" s="165"/>
      <c r="J30" s="56"/>
      <c r="K30" s="145"/>
      <c r="L30" s="62"/>
      <c r="M30" s="62"/>
      <c r="N30" s="146"/>
      <c r="O30" s="62"/>
      <c r="P30" s="62"/>
    </row>
    <row r="31" spans="1:16" s="64" customFormat="1" x14ac:dyDescent="0.25">
      <c r="A31" s="48"/>
      <c r="B31" s="49">
        <v>0</v>
      </c>
      <c r="C31" s="153" t="s">
        <v>12</v>
      </c>
      <c r="D31" s="48" t="s">
        <v>65</v>
      </c>
      <c r="E31" s="48">
        <v>1</v>
      </c>
      <c r="F31" s="143"/>
      <c r="G31" s="151"/>
      <c r="H31" s="146"/>
      <c r="I31" s="165"/>
      <c r="J31" s="56"/>
      <c r="K31" s="145"/>
      <c r="L31" s="62"/>
      <c r="M31" s="62"/>
      <c r="N31" s="146"/>
      <c r="O31" s="62"/>
      <c r="P31" s="62"/>
    </row>
    <row r="32" spans="1:16" s="64" customFormat="1" x14ac:dyDescent="0.25">
      <c r="A32" s="48" t="s">
        <v>153</v>
      </c>
      <c r="B32" s="49" t="s">
        <v>98</v>
      </c>
      <c r="C32" s="65" t="s">
        <v>102</v>
      </c>
      <c r="D32" s="48" t="s">
        <v>8</v>
      </c>
      <c r="E32" s="67">
        <v>178.1</v>
      </c>
      <c r="F32" s="143"/>
      <c r="G32" s="151"/>
      <c r="H32" s="146"/>
      <c r="I32" s="165"/>
      <c r="J32" s="56"/>
      <c r="K32" s="145"/>
      <c r="L32" s="62"/>
      <c r="M32" s="62"/>
      <c r="N32" s="146"/>
      <c r="O32" s="62"/>
      <c r="P32" s="62"/>
    </row>
    <row r="33" spans="1:18" s="64" customFormat="1" x14ac:dyDescent="0.25">
      <c r="A33" s="48"/>
      <c r="B33" s="49">
        <v>0</v>
      </c>
      <c r="C33" s="150" t="s">
        <v>113</v>
      </c>
      <c r="D33" s="48" t="s">
        <v>8</v>
      </c>
      <c r="E33" s="67">
        <v>187</v>
      </c>
      <c r="F33" s="143"/>
      <c r="G33" s="151"/>
      <c r="H33" s="146"/>
      <c r="I33" s="165"/>
      <c r="J33" s="56"/>
      <c r="K33" s="145"/>
      <c r="L33" s="62"/>
      <c r="M33" s="62"/>
      <c r="N33" s="146"/>
      <c r="O33" s="62"/>
      <c r="P33" s="62"/>
    </row>
    <row r="34" spans="1:18" s="64" customFormat="1" x14ac:dyDescent="0.25">
      <c r="A34" s="48"/>
      <c r="B34" s="49">
        <v>0</v>
      </c>
      <c r="C34" s="154" t="s">
        <v>114</v>
      </c>
      <c r="D34" s="48" t="s">
        <v>67</v>
      </c>
      <c r="E34" s="63">
        <v>28</v>
      </c>
      <c r="F34" s="143"/>
      <c r="G34" s="151"/>
      <c r="H34" s="146"/>
      <c r="I34" s="165"/>
      <c r="J34" s="56"/>
      <c r="K34" s="145"/>
      <c r="L34" s="62"/>
      <c r="M34" s="62"/>
      <c r="N34" s="146"/>
      <c r="O34" s="62"/>
      <c r="P34" s="62"/>
    </row>
    <row r="35" spans="1:18" s="64" customFormat="1" x14ac:dyDescent="0.25">
      <c r="A35" s="48"/>
      <c r="B35" s="49">
        <v>0</v>
      </c>
      <c r="C35" s="154" t="s">
        <v>115</v>
      </c>
      <c r="D35" s="48" t="s">
        <v>67</v>
      </c>
      <c r="E35" s="63">
        <v>14</v>
      </c>
      <c r="F35" s="143"/>
      <c r="G35" s="151"/>
      <c r="H35" s="146"/>
      <c r="I35" s="165"/>
      <c r="J35" s="56"/>
      <c r="K35" s="145"/>
      <c r="L35" s="62"/>
      <c r="M35" s="62"/>
      <c r="N35" s="146"/>
      <c r="O35" s="62"/>
      <c r="P35" s="62"/>
    </row>
    <row r="36" spans="1:18" s="64" customFormat="1" x14ac:dyDescent="0.25">
      <c r="A36" s="48"/>
      <c r="B36" s="49">
        <v>0</v>
      </c>
      <c r="C36" s="153" t="s">
        <v>32</v>
      </c>
      <c r="D36" s="48" t="s">
        <v>65</v>
      </c>
      <c r="E36" s="48">
        <v>1</v>
      </c>
      <c r="F36" s="143"/>
      <c r="G36" s="151"/>
      <c r="H36" s="146"/>
      <c r="I36" s="165"/>
      <c r="J36" s="56"/>
      <c r="K36" s="145"/>
      <c r="L36" s="62"/>
      <c r="M36" s="62"/>
      <c r="N36" s="146"/>
      <c r="O36" s="62"/>
      <c r="P36" s="62"/>
    </row>
    <row r="37" spans="1:18" s="64" customFormat="1" ht="15" x14ac:dyDescent="0.25">
      <c r="A37" s="48" t="s">
        <v>154</v>
      </c>
      <c r="B37" s="49" t="s">
        <v>98</v>
      </c>
      <c r="C37" s="153" t="s">
        <v>144</v>
      </c>
      <c r="D37" s="152" t="s">
        <v>173</v>
      </c>
      <c r="E37" s="67">
        <v>5.8</v>
      </c>
      <c r="F37" s="143"/>
      <c r="G37" s="151"/>
      <c r="H37" s="146"/>
      <c r="I37" s="165"/>
      <c r="J37" s="56"/>
      <c r="K37" s="145"/>
      <c r="L37" s="62"/>
      <c r="M37" s="62"/>
      <c r="N37" s="146"/>
      <c r="O37" s="62"/>
      <c r="P37" s="62"/>
    </row>
    <row r="38" spans="1:18" ht="15" x14ac:dyDescent="0.25">
      <c r="A38" s="48"/>
      <c r="B38" s="49"/>
      <c r="C38" s="153" t="s">
        <v>101</v>
      </c>
      <c r="D38" s="152" t="s">
        <v>173</v>
      </c>
      <c r="E38" s="48">
        <f>E37*1.1</f>
        <v>6.38</v>
      </c>
      <c r="F38" s="143"/>
      <c r="G38" s="151"/>
      <c r="H38" s="146"/>
      <c r="I38" s="165"/>
      <c r="J38" s="56"/>
      <c r="K38" s="145"/>
      <c r="L38" s="62"/>
      <c r="M38" s="62"/>
      <c r="N38" s="146"/>
      <c r="O38" s="62"/>
      <c r="P38" s="62"/>
    </row>
    <row r="39" spans="1:18" x14ac:dyDescent="0.25">
      <c r="A39" s="48"/>
      <c r="B39" s="49"/>
      <c r="C39" s="153" t="s">
        <v>141</v>
      </c>
      <c r="D39" s="48" t="s">
        <v>8</v>
      </c>
      <c r="E39" s="48">
        <v>950.5</v>
      </c>
      <c r="F39" s="143"/>
      <c r="G39" s="151"/>
      <c r="H39" s="146"/>
      <c r="I39" s="165"/>
      <c r="J39" s="56"/>
      <c r="K39" s="145"/>
      <c r="L39" s="62"/>
      <c r="M39" s="62"/>
      <c r="N39" s="146"/>
      <c r="O39" s="62"/>
      <c r="P39" s="62"/>
    </row>
    <row r="40" spans="1:18" x14ac:dyDescent="0.25">
      <c r="A40" s="48"/>
      <c r="B40" s="49"/>
      <c r="C40" s="153" t="s">
        <v>1</v>
      </c>
      <c r="D40" s="48" t="s">
        <v>8</v>
      </c>
      <c r="E40" s="48">
        <v>427.7</v>
      </c>
      <c r="F40" s="143"/>
      <c r="G40" s="151"/>
      <c r="H40" s="146"/>
      <c r="I40" s="165"/>
      <c r="J40" s="56"/>
      <c r="K40" s="145"/>
      <c r="L40" s="62"/>
      <c r="M40" s="62"/>
      <c r="N40" s="146"/>
      <c r="O40" s="62"/>
      <c r="P40" s="62"/>
    </row>
    <row r="41" spans="1:18" ht="26.25" x14ac:dyDescent="0.25">
      <c r="A41" s="48"/>
      <c r="B41" s="49"/>
      <c r="C41" s="153" t="s">
        <v>12</v>
      </c>
      <c r="D41" s="48" t="s">
        <v>65</v>
      </c>
      <c r="E41" s="48">
        <v>1</v>
      </c>
      <c r="F41" s="143"/>
      <c r="G41" s="151"/>
      <c r="H41" s="146"/>
      <c r="I41" s="165"/>
      <c r="J41" s="56"/>
      <c r="K41" s="145"/>
      <c r="L41" s="62"/>
      <c r="M41" s="62"/>
      <c r="N41" s="146"/>
      <c r="O41" s="62"/>
      <c r="P41" s="62"/>
      <c r="Q41" s="200"/>
      <c r="R41" s="199"/>
    </row>
    <row r="42" spans="1:18" x14ac:dyDescent="0.25">
      <c r="A42" s="169"/>
      <c r="B42" s="49">
        <v>0</v>
      </c>
      <c r="C42" s="65">
        <v>0</v>
      </c>
      <c r="D42" s="48"/>
      <c r="E42" s="48"/>
      <c r="F42" s="143"/>
      <c r="G42" s="151"/>
      <c r="H42" s="146"/>
      <c r="I42" s="165"/>
      <c r="J42" s="56"/>
      <c r="K42" s="145"/>
      <c r="L42" s="62"/>
      <c r="M42" s="62"/>
      <c r="N42" s="146"/>
      <c r="O42" s="62"/>
      <c r="P42" s="62"/>
    </row>
    <row r="43" spans="1:18" x14ac:dyDescent="0.25">
      <c r="A43" s="48">
        <v>3</v>
      </c>
      <c r="B43" s="49">
        <v>0</v>
      </c>
      <c r="C43" s="66" t="s">
        <v>11</v>
      </c>
      <c r="D43" s="48"/>
      <c r="E43" s="48"/>
      <c r="F43" s="143"/>
      <c r="G43" s="151"/>
      <c r="H43" s="146"/>
      <c r="I43" s="165"/>
      <c r="J43" s="56"/>
      <c r="K43" s="145"/>
      <c r="L43" s="62"/>
      <c r="M43" s="62"/>
      <c r="N43" s="146"/>
      <c r="O43" s="62"/>
      <c r="P43" s="62"/>
    </row>
    <row r="44" spans="1:18" ht="15" x14ac:dyDescent="0.25">
      <c r="A44" s="48" t="s">
        <v>156</v>
      </c>
      <c r="B44" s="49" t="s">
        <v>98</v>
      </c>
      <c r="C44" s="65" t="s">
        <v>107</v>
      </c>
      <c r="D44" s="152" t="s">
        <v>173</v>
      </c>
      <c r="E44" s="172">
        <v>14.23</v>
      </c>
      <c r="F44" s="143"/>
      <c r="G44" s="151"/>
      <c r="H44" s="146"/>
      <c r="I44" s="56"/>
      <c r="J44" s="56"/>
      <c r="K44" s="145"/>
      <c r="L44" s="62"/>
      <c r="M44" s="62"/>
      <c r="N44" s="146"/>
      <c r="O44" s="62"/>
      <c r="P44" s="62"/>
    </row>
    <row r="45" spans="1:18" ht="15" x14ac:dyDescent="0.25">
      <c r="A45" s="48"/>
      <c r="B45" s="49">
        <v>0</v>
      </c>
      <c r="C45" s="153" t="s">
        <v>122</v>
      </c>
      <c r="D45" s="152" t="s">
        <v>173</v>
      </c>
      <c r="E45" s="172">
        <f>1.77*1.1</f>
        <v>1.95</v>
      </c>
      <c r="F45" s="143"/>
      <c r="G45" s="151"/>
      <c r="H45" s="146"/>
      <c r="I45" s="56"/>
      <c r="J45" s="56"/>
      <c r="K45" s="145"/>
      <c r="L45" s="62"/>
      <c r="M45" s="62"/>
      <c r="N45" s="146"/>
      <c r="O45" s="62"/>
      <c r="P45" s="62"/>
    </row>
    <row r="46" spans="1:18" ht="15" x14ac:dyDescent="0.25">
      <c r="A46" s="48"/>
      <c r="B46" s="49">
        <v>0</v>
      </c>
      <c r="C46" s="153" t="s">
        <v>123</v>
      </c>
      <c r="D46" s="152" t="s">
        <v>173</v>
      </c>
      <c r="E46" s="48">
        <f>3.2*1.1</f>
        <v>3.52</v>
      </c>
      <c r="F46" s="143"/>
      <c r="G46" s="151"/>
      <c r="H46" s="146"/>
      <c r="I46" s="56"/>
      <c r="J46" s="56"/>
      <c r="K46" s="145"/>
      <c r="L46" s="62"/>
      <c r="M46" s="62"/>
      <c r="N46" s="146"/>
      <c r="O46" s="62"/>
      <c r="P46" s="62"/>
    </row>
    <row r="47" spans="1:18" ht="15" x14ac:dyDescent="0.25">
      <c r="A47" s="48"/>
      <c r="B47" s="49">
        <v>0</v>
      </c>
      <c r="C47" s="153" t="s">
        <v>124</v>
      </c>
      <c r="D47" s="152" t="s">
        <v>173</v>
      </c>
      <c r="E47" s="48">
        <f>3.2*1.1</f>
        <v>3.52</v>
      </c>
      <c r="F47" s="143"/>
      <c r="G47" s="151"/>
      <c r="H47" s="146"/>
      <c r="I47" s="56"/>
      <c r="J47" s="56"/>
      <c r="K47" s="145"/>
      <c r="L47" s="62"/>
      <c r="M47" s="62"/>
      <c r="N47" s="146"/>
      <c r="O47" s="62"/>
      <c r="P47" s="62"/>
    </row>
    <row r="48" spans="1:18" s="64" customFormat="1" ht="15" x14ac:dyDescent="0.25">
      <c r="A48" s="48"/>
      <c r="B48" s="49">
        <v>0</v>
      </c>
      <c r="C48" s="153" t="s">
        <v>125</v>
      </c>
      <c r="D48" s="152" t="s">
        <v>173</v>
      </c>
      <c r="E48" s="172">
        <f>0.63*1.1</f>
        <v>0.69</v>
      </c>
      <c r="F48" s="143"/>
      <c r="G48" s="151"/>
      <c r="H48" s="146"/>
      <c r="I48" s="56"/>
      <c r="J48" s="56"/>
      <c r="K48" s="145"/>
      <c r="L48" s="62"/>
      <c r="M48" s="62"/>
      <c r="N48" s="146"/>
      <c r="O48" s="62"/>
      <c r="P48" s="62"/>
    </row>
    <row r="49" spans="1:16" ht="15" x14ac:dyDescent="0.25">
      <c r="A49" s="48"/>
      <c r="B49" s="49">
        <v>0</v>
      </c>
      <c r="C49" s="153" t="s">
        <v>126</v>
      </c>
      <c r="D49" s="152" t="s">
        <v>173</v>
      </c>
      <c r="E49" s="172">
        <f>0.96*1.1</f>
        <v>1.06</v>
      </c>
      <c r="F49" s="143"/>
      <c r="G49" s="151"/>
      <c r="H49" s="146"/>
      <c r="I49" s="56"/>
      <c r="J49" s="56"/>
      <c r="K49" s="145"/>
      <c r="L49" s="62"/>
      <c r="M49" s="62"/>
      <c r="N49" s="146"/>
      <c r="O49" s="62"/>
      <c r="P49" s="62"/>
    </row>
    <row r="50" spans="1:16" ht="15" x14ac:dyDescent="0.25">
      <c r="A50" s="48"/>
      <c r="B50" s="49">
        <v>0</v>
      </c>
      <c r="C50" s="153" t="s">
        <v>127</v>
      </c>
      <c r="D50" s="152" t="s">
        <v>173</v>
      </c>
      <c r="E50" s="172">
        <f>0.96*1.1</f>
        <v>1.06</v>
      </c>
      <c r="F50" s="143"/>
      <c r="G50" s="151"/>
      <c r="H50" s="146"/>
      <c r="I50" s="56"/>
      <c r="J50" s="56"/>
      <c r="K50" s="145"/>
      <c r="L50" s="62"/>
      <c r="M50" s="62"/>
      <c r="N50" s="146"/>
      <c r="O50" s="62"/>
      <c r="P50" s="62"/>
    </row>
    <row r="51" spans="1:16" ht="15" x14ac:dyDescent="0.25">
      <c r="A51" s="48"/>
      <c r="B51" s="49">
        <v>0</v>
      </c>
      <c r="C51" s="153" t="s">
        <v>128</v>
      </c>
      <c r="D51" s="152" t="s">
        <v>173</v>
      </c>
      <c r="E51" s="172">
        <f>0.62*1.1</f>
        <v>0.68</v>
      </c>
      <c r="F51" s="143"/>
      <c r="G51" s="151"/>
      <c r="H51" s="146"/>
      <c r="I51" s="56"/>
      <c r="J51" s="56"/>
      <c r="K51" s="145"/>
      <c r="L51" s="62"/>
      <c r="M51" s="62"/>
      <c r="N51" s="146"/>
      <c r="O51" s="62"/>
      <c r="P51" s="62"/>
    </row>
    <row r="52" spans="1:16" ht="15" x14ac:dyDescent="0.25">
      <c r="A52" s="48"/>
      <c r="B52" s="49">
        <v>0</v>
      </c>
      <c r="C52" s="153" t="s">
        <v>126</v>
      </c>
      <c r="D52" s="152" t="s">
        <v>173</v>
      </c>
      <c r="E52" s="172">
        <f>0.08*1.1</f>
        <v>0.09</v>
      </c>
      <c r="F52" s="143"/>
      <c r="G52" s="151"/>
      <c r="H52" s="146"/>
      <c r="I52" s="56"/>
      <c r="J52" s="56"/>
      <c r="K52" s="145"/>
      <c r="L52" s="62"/>
      <c r="M52" s="62"/>
      <c r="N52" s="146"/>
      <c r="O52" s="62"/>
      <c r="P52" s="62"/>
    </row>
    <row r="53" spans="1:16" ht="15" x14ac:dyDescent="0.25">
      <c r="A53" s="48"/>
      <c r="B53" s="49">
        <v>0</v>
      </c>
      <c r="C53" s="153" t="s">
        <v>129</v>
      </c>
      <c r="D53" s="152" t="s">
        <v>173</v>
      </c>
      <c r="E53" s="172">
        <f>0.67*1.1</f>
        <v>0.74</v>
      </c>
      <c r="F53" s="143"/>
      <c r="G53" s="151"/>
      <c r="H53" s="146"/>
      <c r="I53" s="56"/>
      <c r="J53" s="56"/>
      <c r="K53" s="145"/>
      <c r="L53" s="62"/>
      <c r="M53" s="62"/>
      <c r="N53" s="146"/>
      <c r="O53" s="62"/>
      <c r="P53" s="62"/>
    </row>
    <row r="54" spans="1:16" ht="15" x14ac:dyDescent="0.25">
      <c r="A54" s="48"/>
      <c r="B54" s="49">
        <v>0</v>
      </c>
      <c r="C54" s="153" t="s">
        <v>130</v>
      </c>
      <c r="D54" s="152" t="s">
        <v>173</v>
      </c>
      <c r="E54" s="172">
        <f>1.87*1.1</f>
        <v>2.06</v>
      </c>
      <c r="F54" s="143"/>
      <c r="G54" s="151"/>
      <c r="H54" s="146"/>
      <c r="I54" s="56"/>
      <c r="J54" s="56"/>
      <c r="K54" s="145"/>
      <c r="L54" s="62"/>
      <c r="M54" s="62"/>
      <c r="N54" s="146"/>
      <c r="O54" s="62"/>
      <c r="P54" s="62"/>
    </row>
    <row r="55" spans="1:16" ht="15" x14ac:dyDescent="0.25">
      <c r="A55" s="48"/>
      <c r="B55" s="49">
        <v>0</v>
      </c>
      <c r="C55" s="153" t="s">
        <v>131</v>
      </c>
      <c r="D55" s="152" t="s">
        <v>173</v>
      </c>
      <c r="E55" s="172">
        <f>0.27*1.1</f>
        <v>0.3</v>
      </c>
      <c r="F55" s="143"/>
      <c r="G55" s="151"/>
      <c r="H55" s="146"/>
      <c r="I55" s="56"/>
      <c r="J55" s="56"/>
      <c r="K55" s="145"/>
      <c r="L55" s="62"/>
      <c r="M55" s="62"/>
      <c r="N55" s="146"/>
      <c r="O55" s="62"/>
      <c r="P55" s="62"/>
    </row>
    <row r="56" spans="1:16" x14ac:dyDescent="0.25">
      <c r="A56" s="48"/>
      <c r="B56" s="49">
        <v>0</v>
      </c>
      <c r="C56" s="153" t="s">
        <v>12</v>
      </c>
      <c r="D56" s="48" t="s">
        <v>65</v>
      </c>
      <c r="E56" s="48">
        <v>1</v>
      </c>
      <c r="F56" s="143"/>
      <c r="G56" s="151"/>
      <c r="H56" s="146"/>
      <c r="I56" s="56"/>
      <c r="J56" s="56"/>
      <c r="K56" s="145"/>
      <c r="L56" s="62"/>
      <c r="M56" s="62"/>
      <c r="N56" s="146"/>
      <c r="O56" s="62"/>
      <c r="P56" s="62"/>
    </row>
    <row r="57" spans="1:16" ht="15" x14ac:dyDescent="0.25">
      <c r="A57" s="48" t="s">
        <v>157</v>
      </c>
      <c r="B57" s="49" t="s">
        <v>98</v>
      </c>
      <c r="C57" s="65" t="s">
        <v>110</v>
      </c>
      <c r="D57" s="48" t="s">
        <v>172</v>
      </c>
      <c r="E57" s="48">
        <v>34</v>
      </c>
      <c r="F57" s="143"/>
      <c r="G57" s="151"/>
      <c r="H57" s="146"/>
      <c r="I57" s="165"/>
      <c r="J57" s="56"/>
      <c r="K57" s="145"/>
      <c r="L57" s="62"/>
      <c r="M57" s="62"/>
      <c r="N57" s="146"/>
      <c r="O57" s="62"/>
      <c r="P57" s="62"/>
    </row>
    <row r="58" spans="1:16" x14ac:dyDescent="0.25">
      <c r="A58" s="48"/>
      <c r="B58" s="49">
        <v>0</v>
      </c>
      <c r="C58" s="65">
        <v>0</v>
      </c>
      <c r="D58" s="48"/>
      <c r="E58" s="48"/>
      <c r="F58" s="143"/>
      <c r="G58" s="151"/>
      <c r="H58" s="146"/>
      <c r="I58" s="165"/>
      <c r="J58" s="56"/>
      <c r="K58" s="145"/>
      <c r="L58" s="62"/>
      <c r="M58" s="62"/>
      <c r="N58" s="146"/>
      <c r="O58" s="62"/>
      <c r="P58" s="62"/>
    </row>
    <row r="59" spans="1:16" x14ac:dyDescent="0.25">
      <c r="A59" s="48">
        <v>4</v>
      </c>
      <c r="B59" s="49">
        <v>0</v>
      </c>
      <c r="C59" s="66" t="s">
        <v>2</v>
      </c>
      <c r="D59" s="48"/>
      <c r="E59" s="48"/>
      <c r="F59" s="143"/>
      <c r="G59" s="151"/>
      <c r="H59" s="146"/>
      <c r="I59" s="165"/>
      <c r="J59" s="56"/>
      <c r="K59" s="145"/>
      <c r="L59" s="62"/>
      <c r="M59" s="62"/>
      <c r="N59" s="146"/>
      <c r="O59" s="62"/>
      <c r="P59" s="62"/>
    </row>
    <row r="60" spans="1:16" ht="15" x14ac:dyDescent="0.25">
      <c r="A60" s="48" t="s">
        <v>158</v>
      </c>
      <c r="B60" s="49" t="s">
        <v>98</v>
      </c>
      <c r="C60" s="65" t="s">
        <v>108</v>
      </c>
      <c r="D60" s="152" t="s">
        <v>173</v>
      </c>
      <c r="E60" s="172">
        <v>24.76</v>
      </c>
      <c r="F60" s="143"/>
      <c r="G60" s="151"/>
      <c r="H60" s="146"/>
      <c r="I60" s="165"/>
      <c r="J60" s="56"/>
      <c r="K60" s="145"/>
      <c r="L60" s="62"/>
      <c r="M60" s="62"/>
      <c r="N60" s="146"/>
      <c r="O60" s="62"/>
      <c r="P60" s="62"/>
    </row>
    <row r="61" spans="1:16" ht="15" x14ac:dyDescent="0.25">
      <c r="A61" s="48"/>
      <c r="B61" s="49">
        <v>0</v>
      </c>
      <c r="C61" s="153" t="s">
        <v>132</v>
      </c>
      <c r="D61" s="152" t="s">
        <v>173</v>
      </c>
      <c r="E61" s="172">
        <f>6.97*1.1</f>
        <v>7.67</v>
      </c>
      <c r="F61" s="143"/>
      <c r="G61" s="151"/>
      <c r="H61" s="146"/>
      <c r="I61" s="165"/>
      <c r="J61" s="56"/>
      <c r="K61" s="145"/>
      <c r="L61" s="62"/>
      <c r="M61" s="62"/>
      <c r="N61" s="146"/>
      <c r="O61" s="62"/>
      <c r="P61" s="62"/>
    </row>
    <row r="62" spans="1:16" ht="15" x14ac:dyDescent="0.25">
      <c r="A62" s="48"/>
      <c r="B62" s="49">
        <v>0</v>
      </c>
      <c r="C62" s="153" t="s">
        <v>133</v>
      </c>
      <c r="D62" s="152" t="s">
        <v>173</v>
      </c>
      <c r="E62" s="172">
        <f>6.89*1.1</f>
        <v>7.58</v>
      </c>
      <c r="F62" s="143"/>
      <c r="G62" s="151"/>
      <c r="H62" s="146"/>
      <c r="I62" s="165"/>
      <c r="J62" s="56"/>
      <c r="K62" s="145"/>
      <c r="L62" s="62"/>
      <c r="M62" s="62"/>
      <c r="N62" s="146"/>
      <c r="O62" s="62"/>
      <c r="P62" s="62"/>
    </row>
    <row r="63" spans="1:16" ht="15" x14ac:dyDescent="0.25">
      <c r="A63" s="48"/>
      <c r="B63" s="49">
        <v>0</v>
      </c>
      <c r="C63" s="153" t="s">
        <v>134</v>
      </c>
      <c r="D63" s="152" t="s">
        <v>173</v>
      </c>
      <c r="E63" s="172">
        <f>0.36*1.1</f>
        <v>0.4</v>
      </c>
      <c r="F63" s="143"/>
      <c r="G63" s="151"/>
      <c r="H63" s="146"/>
      <c r="I63" s="165"/>
      <c r="J63" s="56"/>
      <c r="K63" s="145"/>
      <c r="L63" s="62"/>
      <c r="M63" s="62"/>
      <c r="N63" s="146"/>
      <c r="O63" s="62"/>
      <c r="P63" s="62"/>
    </row>
    <row r="64" spans="1:16" ht="15" x14ac:dyDescent="0.25">
      <c r="A64" s="48"/>
      <c r="B64" s="49">
        <v>0</v>
      </c>
      <c r="C64" s="153" t="s">
        <v>135</v>
      </c>
      <c r="D64" s="152" t="s">
        <v>173</v>
      </c>
      <c r="E64" s="172">
        <f>1.47*1.1</f>
        <v>1.62</v>
      </c>
      <c r="F64" s="143"/>
      <c r="G64" s="151"/>
      <c r="H64" s="146"/>
      <c r="I64" s="165"/>
      <c r="J64" s="56"/>
      <c r="K64" s="145"/>
      <c r="L64" s="62"/>
      <c r="M64" s="62"/>
      <c r="N64" s="146"/>
      <c r="O64" s="62"/>
      <c r="P64" s="62"/>
    </row>
    <row r="65" spans="1:16" ht="15" x14ac:dyDescent="0.25">
      <c r="A65" s="48"/>
      <c r="B65" s="49">
        <v>0</v>
      </c>
      <c r="C65" s="153" t="s">
        <v>136</v>
      </c>
      <c r="D65" s="152" t="s">
        <v>173</v>
      </c>
      <c r="E65" s="172">
        <f>4.61*1.1</f>
        <v>5.07</v>
      </c>
      <c r="F65" s="143"/>
      <c r="G65" s="151"/>
      <c r="H65" s="146"/>
      <c r="I65" s="165"/>
      <c r="J65" s="56"/>
      <c r="K65" s="145"/>
      <c r="L65" s="62"/>
      <c r="M65" s="62"/>
      <c r="N65" s="146"/>
      <c r="O65" s="62"/>
      <c r="P65" s="62"/>
    </row>
    <row r="66" spans="1:16" ht="25.5" x14ac:dyDescent="0.25">
      <c r="A66" s="48"/>
      <c r="B66" s="49">
        <v>0</v>
      </c>
      <c r="C66" s="153" t="s">
        <v>137</v>
      </c>
      <c r="D66" s="152" t="s">
        <v>173</v>
      </c>
      <c r="E66" s="48">
        <f>1.3*1.1</f>
        <v>1.43</v>
      </c>
      <c r="F66" s="143"/>
      <c r="G66" s="151"/>
      <c r="H66" s="146"/>
      <c r="I66" s="165"/>
      <c r="J66" s="56"/>
      <c r="K66" s="145"/>
      <c r="L66" s="62"/>
      <c r="M66" s="62"/>
      <c r="N66" s="146"/>
      <c r="O66" s="62"/>
      <c r="P66" s="62"/>
    </row>
    <row r="67" spans="1:16" ht="25.5" x14ac:dyDescent="0.25">
      <c r="A67" s="48"/>
      <c r="B67" s="49">
        <v>0</v>
      </c>
      <c r="C67" s="153" t="s">
        <v>138</v>
      </c>
      <c r="D67" s="152" t="s">
        <v>173</v>
      </c>
      <c r="E67" s="172">
        <f>1.42*1.1</f>
        <v>1.56</v>
      </c>
      <c r="F67" s="143"/>
      <c r="G67" s="151"/>
      <c r="H67" s="146"/>
      <c r="I67" s="165"/>
      <c r="J67" s="56"/>
      <c r="K67" s="145"/>
      <c r="L67" s="62"/>
      <c r="M67" s="62"/>
      <c r="N67" s="146"/>
      <c r="O67" s="62"/>
      <c r="P67" s="62"/>
    </row>
    <row r="68" spans="1:16" ht="25.5" x14ac:dyDescent="0.25">
      <c r="A68" s="48"/>
      <c r="B68" s="49">
        <v>0</v>
      </c>
      <c r="C68" s="153" t="s">
        <v>139</v>
      </c>
      <c r="D68" s="152" t="s">
        <v>173</v>
      </c>
      <c r="E68" s="172">
        <f>0.77*1.1</f>
        <v>0.85</v>
      </c>
      <c r="F68" s="143"/>
      <c r="G68" s="151"/>
      <c r="H68" s="146"/>
      <c r="I68" s="165"/>
      <c r="J68" s="56"/>
      <c r="K68" s="145"/>
      <c r="L68" s="62"/>
      <c r="M68" s="62"/>
      <c r="N68" s="146"/>
      <c r="O68" s="62"/>
      <c r="P68" s="62"/>
    </row>
    <row r="69" spans="1:16" ht="15" x14ac:dyDescent="0.25">
      <c r="A69" s="48"/>
      <c r="B69" s="49">
        <v>0</v>
      </c>
      <c r="C69" s="153" t="s">
        <v>112</v>
      </c>
      <c r="D69" s="152" t="s">
        <v>173</v>
      </c>
      <c r="E69" s="172">
        <f>0.97*1.1</f>
        <v>1.07</v>
      </c>
      <c r="F69" s="143"/>
      <c r="G69" s="151"/>
      <c r="H69" s="146"/>
      <c r="I69" s="165"/>
      <c r="J69" s="56"/>
      <c r="K69" s="145"/>
      <c r="L69" s="62"/>
      <c r="M69" s="62"/>
      <c r="N69" s="146"/>
      <c r="O69" s="62"/>
      <c r="P69" s="62"/>
    </row>
    <row r="70" spans="1:16" x14ac:dyDescent="0.25">
      <c r="A70" s="48"/>
      <c r="B70" s="49">
        <v>0</v>
      </c>
      <c r="C70" s="153" t="s">
        <v>12</v>
      </c>
      <c r="D70" s="48" t="s">
        <v>65</v>
      </c>
      <c r="E70" s="48">
        <v>1</v>
      </c>
      <c r="F70" s="143"/>
      <c r="G70" s="151"/>
      <c r="H70" s="146"/>
      <c r="I70" s="165"/>
      <c r="J70" s="56"/>
      <c r="K70" s="145"/>
      <c r="L70" s="62"/>
      <c r="M70" s="62"/>
      <c r="N70" s="146"/>
      <c r="O70" s="62"/>
      <c r="P70" s="62"/>
    </row>
    <row r="71" spans="1:16" ht="25.5" x14ac:dyDescent="0.25">
      <c r="A71" s="48" t="s">
        <v>159</v>
      </c>
      <c r="B71" s="49" t="s">
        <v>98</v>
      </c>
      <c r="C71" s="65" t="s">
        <v>14</v>
      </c>
      <c r="D71" s="48" t="s">
        <v>172</v>
      </c>
      <c r="E71" s="48">
        <v>612</v>
      </c>
      <c r="F71" s="143"/>
      <c r="G71" s="151"/>
      <c r="H71" s="146"/>
      <c r="I71" s="165"/>
      <c r="J71" s="56"/>
      <c r="K71" s="145"/>
      <c r="L71" s="62"/>
      <c r="M71" s="62"/>
      <c r="N71" s="146"/>
      <c r="O71" s="62"/>
      <c r="P71" s="62"/>
    </row>
    <row r="72" spans="1:16" ht="15" x14ac:dyDescent="0.25">
      <c r="A72" s="48"/>
      <c r="B72" s="49">
        <v>0</v>
      </c>
      <c r="C72" s="153" t="s">
        <v>140</v>
      </c>
      <c r="D72" s="48" t="s">
        <v>172</v>
      </c>
      <c r="E72" s="170">
        <v>643</v>
      </c>
      <c r="F72" s="143"/>
      <c r="G72" s="151"/>
      <c r="H72" s="146"/>
      <c r="I72" s="165"/>
      <c r="J72" s="56"/>
      <c r="K72" s="145"/>
      <c r="L72" s="62"/>
      <c r="M72" s="62"/>
      <c r="N72" s="146"/>
      <c r="O72" s="62"/>
      <c r="P72" s="62"/>
    </row>
    <row r="73" spans="1:16" x14ac:dyDescent="0.25">
      <c r="A73" s="48"/>
      <c r="B73" s="49">
        <v>0</v>
      </c>
      <c r="C73" s="153" t="s">
        <v>12</v>
      </c>
      <c r="D73" s="48" t="s">
        <v>65</v>
      </c>
      <c r="E73" s="48">
        <v>1</v>
      </c>
      <c r="F73" s="143"/>
      <c r="G73" s="151"/>
      <c r="H73" s="146"/>
      <c r="I73" s="165"/>
      <c r="J73" s="56"/>
      <c r="K73" s="145"/>
      <c r="L73" s="62"/>
      <c r="M73" s="62"/>
      <c r="N73" s="146"/>
      <c r="O73" s="62"/>
      <c r="P73" s="62"/>
    </row>
    <row r="74" spans="1:16" x14ac:dyDescent="0.25">
      <c r="A74" s="48"/>
      <c r="B74" s="49">
        <v>0</v>
      </c>
      <c r="C74" s="65">
        <v>0</v>
      </c>
      <c r="D74" s="48"/>
      <c r="E74" s="48"/>
      <c r="F74" s="143"/>
      <c r="G74" s="151"/>
      <c r="H74" s="146"/>
      <c r="I74" s="165"/>
      <c r="J74" s="56"/>
      <c r="K74" s="145"/>
      <c r="L74" s="62"/>
      <c r="M74" s="62"/>
      <c r="N74" s="146"/>
      <c r="O74" s="62"/>
      <c r="P74" s="62"/>
    </row>
    <row r="75" spans="1:16" x14ac:dyDescent="0.25">
      <c r="A75" s="48">
        <v>5</v>
      </c>
      <c r="B75" s="49">
        <v>0</v>
      </c>
      <c r="C75" s="66" t="s">
        <v>5</v>
      </c>
      <c r="D75" s="48"/>
      <c r="E75" s="48"/>
      <c r="F75" s="143"/>
      <c r="G75" s="151"/>
      <c r="H75" s="146"/>
      <c r="I75" s="165"/>
      <c r="J75" s="56"/>
      <c r="K75" s="145"/>
      <c r="L75" s="62"/>
      <c r="M75" s="62"/>
      <c r="N75" s="146"/>
      <c r="O75" s="62"/>
      <c r="P75" s="62"/>
    </row>
    <row r="76" spans="1:16" ht="15" x14ac:dyDescent="0.25">
      <c r="A76" s="48" t="s">
        <v>160</v>
      </c>
      <c r="B76" s="49" t="s">
        <v>98</v>
      </c>
      <c r="C76" s="65" t="s">
        <v>103</v>
      </c>
      <c r="D76" s="48" t="s">
        <v>172</v>
      </c>
      <c r="E76" s="48">
        <v>612</v>
      </c>
      <c r="F76" s="143"/>
      <c r="G76" s="151"/>
      <c r="H76" s="146"/>
      <c r="I76" s="165"/>
      <c r="J76" s="56"/>
      <c r="K76" s="145"/>
      <c r="L76" s="62"/>
      <c r="M76" s="62"/>
      <c r="N76" s="146"/>
      <c r="O76" s="62"/>
      <c r="P76" s="62"/>
    </row>
    <row r="77" spans="1:16" ht="38.25" x14ac:dyDescent="0.25">
      <c r="A77" s="48"/>
      <c r="B77" s="49">
        <v>0</v>
      </c>
      <c r="C77" s="153" t="s">
        <v>13</v>
      </c>
      <c r="D77" s="48" t="s">
        <v>172</v>
      </c>
      <c r="E77" s="170">
        <v>643</v>
      </c>
      <c r="F77" s="143"/>
      <c r="G77" s="151"/>
      <c r="H77" s="146"/>
      <c r="I77" s="165"/>
      <c r="J77" s="56"/>
      <c r="K77" s="145"/>
      <c r="L77" s="62"/>
      <c r="M77" s="62"/>
      <c r="N77" s="146"/>
      <c r="O77" s="62"/>
      <c r="P77" s="62"/>
    </row>
    <row r="78" spans="1:16" ht="38.25" x14ac:dyDescent="0.25">
      <c r="A78" s="48"/>
      <c r="B78" s="49">
        <v>0</v>
      </c>
      <c r="C78" s="153" t="s">
        <v>15</v>
      </c>
      <c r="D78" s="48" t="s">
        <v>8</v>
      </c>
      <c r="E78" s="67">
        <v>35.5</v>
      </c>
      <c r="F78" s="143"/>
      <c r="G78" s="151"/>
      <c r="H78" s="146"/>
      <c r="I78" s="165"/>
      <c r="J78" s="56"/>
      <c r="K78" s="145"/>
      <c r="L78" s="62"/>
      <c r="M78" s="62"/>
      <c r="N78" s="146"/>
      <c r="O78" s="62"/>
      <c r="P78" s="62"/>
    </row>
    <row r="79" spans="1:16" x14ac:dyDescent="0.25">
      <c r="A79" s="48"/>
      <c r="B79" s="49">
        <v>0</v>
      </c>
      <c r="C79" s="153" t="s">
        <v>9</v>
      </c>
      <c r="D79" s="48" t="s">
        <v>8</v>
      </c>
      <c r="E79" s="67">
        <v>80.2</v>
      </c>
      <c r="F79" s="143"/>
      <c r="G79" s="151"/>
      <c r="H79" s="146"/>
      <c r="I79" s="165"/>
      <c r="J79" s="56"/>
      <c r="K79" s="145"/>
      <c r="L79" s="62"/>
      <c r="M79" s="62"/>
      <c r="N79" s="146"/>
      <c r="O79" s="62"/>
      <c r="P79" s="62"/>
    </row>
    <row r="80" spans="1:16" ht="25.5" x14ac:dyDescent="0.25">
      <c r="A80" s="48"/>
      <c r="B80" s="49">
        <v>0</v>
      </c>
      <c r="C80" s="153" t="s">
        <v>10</v>
      </c>
      <c r="D80" s="48" t="s">
        <v>8</v>
      </c>
      <c r="E80" s="67">
        <v>36</v>
      </c>
      <c r="F80" s="143"/>
      <c r="G80" s="151"/>
      <c r="H80" s="146"/>
      <c r="I80" s="165"/>
      <c r="J80" s="56"/>
      <c r="K80" s="145"/>
      <c r="L80" s="62"/>
      <c r="M80" s="62"/>
      <c r="N80" s="146"/>
      <c r="O80" s="62"/>
      <c r="P80" s="62"/>
    </row>
    <row r="81" spans="1:16" ht="25.5" x14ac:dyDescent="0.25">
      <c r="A81" s="48"/>
      <c r="B81" s="49">
        <v>0</v>
      </c>
      <c r="C81" s="153" t="s">
        <v>6</v>
      </c>
      <c r="D81" s="48" t="s">
        <v>67</v>
      </c>
      <c r="E81" s="63">
        <v>8</v>
      </c>
      <c r="F81" s="143"/>
      <c r="G81" s="151"/>
      <c r="H81" s="146"/>
      <c r="I81" s="165"/>
      <c r="J81" s="56"/>
      <c r="K81" s="145"/>
      <c r="L81" s="62"/>
      <c r="M81" s="62"/>
      <c r="N81" s="146"/>
      <c r="O81" s="62"/>
      <c r="P81" s="62"/>
    </row>
    <row r="82" spans="1:16" x14ac:dyDescent="0.25">
      <c r="A82" s="48"/>
      <c r="B82" s="49">
        <v>0</v>
      </c>
      <c r="C82" s="153" t="s">
        <v>4</v>
      </c>
      <c r="D82" s="48" t="s">
        <v>8</v>
      </c>
      <c r="E82" s="48">
        <v>75</v>
      </c>
      <c r="F82" s="143"/>
      <c r="G82" s="151"/>
      <c r="H82" s="146"/>
      <c r="I82" s="165"/>
      <c r="J82" s="56"/>
      <c r="K82" s="145"/>
      <c r="L82" s="62"/>
      <c r="M82" s="62"/>
      <c r="N82" s="146"/>
      <c r="O82" s="62"/>
      <c r="P82" s="62"/>
    </row>
    <row r="83" spans="1:16" x14ac:dyDescent="0.25">
      <c r="A83" s="48"/>
      <c r="B83" s="49">
        <v>0</v>
      </c>
      <c r="C83" s="153" t="s">
        <v>12</v>
      </c>
      <c r="D83" s="48" t="s">
        <v>65</v>
      </c>
      <c r="E83" s="48">
        <v>1</v>
      </c>
      <c r="F83" s="143"/>
      <c r="G83" s="151"/>
      <c r="H83" s="146"/>
      <c r="I83" s="165"/>
      <c r="J83" s="56"/>
      <c r="K83" s="145"/>
      <c r="L83" s="62"/>
      <c r="M83" s="62"/>
      <c r="N83" s="146"/>
      <c r="O83" s="62"/>
      <c r="P83" s="62"/>
    </row>
    <row r="84" spans="1:16" x14ac:dyDescent="0.25">
      <c r="A84" s="48" t="s">
        <v>161</v>
      </c>
      <c r="B84" s="49" t="s">
        <v>98</v>
      </c>
      <c r="C84" s="50" t="s">
        <v>3</v>
      </c>
      <c r="D84" s="48" t="s">
        <v>67</v>
      </c>
      <c r="E84" s="63">
        <v>2</v>
      </c>
      <c r="F84" s="143"/>
      <c r="G84" s="151"/>
      <c r="H84" s="146"/>
      <c r="I84" s="165"/>
      <c r="J84" s="56"/>
      <c r="K84" s="145"/>
      <c r="L84" s="62"/>
      <c r="M84" s="62"/>
      <c r="N84" s="146"/>
      <c r="O84" s="62"/>
      <c r="P84" s="62"/>
    </row>
    <row r="85" spans="1:16" x14ac:dyDescent="0.25">
      <c r="A85" s="48"/>
      <c r="B85" s="49">
        <v>0</v>
      </c>
      <c r="C85" s="65">
        <v>0</v>
      </c>
      <c r="D85" s="48"/>
      <c r="E85" s="48"/>
      <c r="F85" s="143"/>
      <c r="G85" s="151"/>
      <c r="H85" s="146"/>
      <c r="I85" s="165"/>
      <c r="J85" s="56"/>
      <c r="K85" s="145"/>
      <c r="L85" s="62"/>
      <c r="M85" s="62"/>
      <c r="N85" s="146"/>
      <c r="O85" s="62"/>
      <c r="P85" s="62"/>
    </row>
    <row r="86" spans="1:16" x14ac:dyDescent="0.25">
      <c r="A86" s="48">
        <v>6</v>
      </c>
      <c r="B86" s="49">
        <v>0</v>
      </c>
      <c r="C86" s="66" t="s">
        <v>7</v>
      </c>
      <c r="D86" s="48"/>
      <c r="E86" s="48"/>
      <c r="F86" s="143"/>
      <c r="G86" s="151"/>
      <c r="H86" s="146"/>
      <c r="I86" s="165"/>
      <c r="J86" s="56"/>
      <c r="K86" s="145"/>
      <c r="L86" s="62"/>
      <c r="M86" s="62"/>
      <c r="N86" s="146"/>
      <c r="O86" s="62"/>
      <c r="P86" s="62"/>
    </row>
    <row r="87" spans="1:16" x14ac:dyDescent="0.25">
      <c r="A87" s="48" t="s">
        <v>162</v>
      </c>
      <c r="B87" s="49" t="s">
        <v>98</v>
      </c>
      <c r="C87" s="65" t="s">
        <v>104</v>
      </c>
      <c r="D87" s="48" t="s">
        <v>8</v>
      </c>
      <c r="E87" s="48">
        <v>76.3</v>
      </c>
      <c r="F87" s="143"/>
      <c r="G87" s="151"/>
      <c r="H87" s="146"/>
      <c r="I87" s="165"/>
      <c r="J87" s="56"/>
      <c r="K87" s="145"/>
      <c r="L87" s="62"/>
      <c r="M87" s="62"/>
      <c r="N87" s="146"/>
      <c r="O87" s="62"/>
      <c r="P87" s="62"/>
    </row>
    <row r="88" spans="1:16" ht="25.5" x14ac:dyDescent="0.25">
      <c r="A88" s="48"/>
      <c r="B88" s="49">
        <v>0</v>
      </c>
      <c r="C88" s="154" t="s">
        <v>100</v>
      </c>
      <c r="D88" s="48" t="s">
        <v>8</v>
      </c>
      <c r="E88" s="67">
        <v>80.099999999999994</v>
      </c>
      <c r="F88" s="143"/>
      <c r="G88" s="151"/>
      <c r="H88" s="146"/>
      <c r="I88" s="165"/>
      <c r="J88" s="56"/>
      <c r="K88" s="145"/>
      <c r="L88" s="62"/>
      <c r="M88" s="62"/>
      <c r="N88" s="146"/>
      <c r="O88" s="62"/>
      <c r="P88" s="62"/>
    </row>
    <row r="89" spans="1:16" ht="25.5" x14ac:dyDescent="0.25">
      <c r="A89" s="48"/>
      <c r="B89" s="49">
        <v>0</v>
      </c>
      <c r="C89" s="154" t="s">
        <v>23</v>
      </c>
      <c r="D89" s="48" t="s">
        <v>67</v>
      </c>
      <c r="E89" s="48">
        <v>4</v>
      </c>
      <c r="F89" s="143"/>
      <c r="G89" s="151"/>
      <c r="H89" s="146"/>
      <c r="I89" s="165"/>
      <c r="J89" s="56"/>
      <c r="K89" s="145"/>
      <c r="L89" s="62"/>
      <c r="M89" s="62"/>
      <c r="N89" s="146"/>
      <c r="O89" s="62"/>
      <c r="P89" s="62"/>
    </row>
    <row r="90" spans="1:16" ht="25.5" x14ac:dyDescent="0.25">
      <c r="A90" s="48"/>
      <c r="B90" s="49">
        <v>0</v>
      </c>
      <c r="C90" s="154" t="s">
        <v>16</v>
      </c>
      <c r="D90" s="48" t="s">
        <v>67</v>
      </c>
      <c r="E90" s="48">
        <v>24</v>
      </c>
      <c r="F90" s="143"/>
      <c r="G90" s="151"/>
      <c r="H90" s="146"/>
      <c r="I90" s="165"/>
      <c r="J90" s="56"/>
      <c r="K90" s="145"/>
      <c r="L90" s="62"/>
      <c r="M90" s="62"/>
      <c r="N90" s="146"/>
      <c r="O90" s="62"/>
      <c r="P90" s="62"/>
    </row>
    <row r="91" spans="1:16" ht="25.5" x14ac:dyDescent="0.25">
      <c r="A91" s="48"/>
      <c r="B91" s="49">
        <v>0</v>
      </c>
      <c r="C91" s="154" t="s">
        <v>17</v>
      </c>
      <c r="D91" s="48" t="s">
        <v>67</v>
      </c>
      <c r="E91" s="48">
        <v>95</v>
      </c>
      <c r="F91" s="143"/>
      <c r="G91" s="151"/>
      <c r="H91" s="146"/>
      <c r="I91" s="165"/>
      <c r="J91" s="56"/>
      <c r="K91" s="145"/>
      <c r="L91" s="62"/>
      <c r="M91" s="62"/>
      <c r="N91" s="146"/>
      <c r="O91" s="62"/>
      <c r="P91" s="62"/>
    </row>
    <row r="92" spans="1:16" ht="25.5" x14ac:dyDescent="0.25">
      <c r="A92" s="48"/>
      <c r="B92" s="49">
        <v>0</v>
      </c>
      <c r="C92" s="154" t="s">
        <v>22</v>
      </c>
      <c r="D92" s="48" t="s">
        <v>67</v>
      </c>
      <c r="E92" s="48">
        <v>10</v>
      </c>
      <c r="F92" s="143"/>
      <c r="G92" s="151"/>
      <c r="H92" s="146"/>
      <c r="I92" s="165"/>
      <c r="J92" s="56"/>
      <c r="K92" s="145"/>
      <c r="L92" s="62"/>
      <c r="M92" s="62"/>
      <c r="N92" s="146"/>
      <c r="O92" s="62"/>
      <c r="P92" s="62"/>
    </row>
    <row r="93" spans="1:16" x14ac:dyDescent="0.25">
      <c r="A93" s="48"/>
      <c r="B93" s="49">
        <v>0</v>
      </c>
      <c r="C93" s="150" t="s">
        <v>12</v>
      </c>
      <c r="D93" s="48" t="s">
        <v>65</v>
      </c>
      <c r="E93" s="48">
        <v>1</v>
      </c>
      <c r="F93" s="143"/>
      <c r="G93" s="151"/>
      <c r="H93" s="146"/>
      <c r="I93" s="165"/>
      <c r="J93" s="56"/>
      <c r="K93" s="145"/>
      <c r="L93" s="62"/>
      <c r="M93" s="62"/>
      <c r="N93" s="146"/>
      <c r="O93" s="62"/>
      <c r="P93" s="62"/>
    </row>
    <row r="94" spans="1:16" x14ac:dyDescent="0.25">
      <c r="A94" s="48" t="s">
        <v>163</v>
      </c>
      <c r="B94" s="49" t="s">
        <v>98</v>
      </c>
      <c r="C94" s="65" t="s">
        <v>105</v>
      </c>
      <c r="D94" s="48" t="s">
        <v>8</v>
      </c>
      <c r="E94" s="48">
        <v>70</v>
      </c>
      <c r="F94" s="143"/>
      <c r="G94" s="151"/>
      <c r="H94" s="146"/>
      <c r="I94" s="165"/>
      <c r="J94" s="56"/>
      <c r="K94" s="145"/>
      <c r="L94" s="62"/>
      <c r="M94" s="62"/>
      <c r="N94" s="146"/>
      <c r="O94" s="62"/>
      <c r="P94" s="62"/>
    </row>
    <row r="95" spans="1:16" ht="25.5" x14ac:dyDescent="0.25">
      <c r="A95" s="48"/>
      <c r="B95" s="49">
        <v>0</v>
      </c>
      <c r="C95" s="154" t="s">
        <v>18</v>
      </c>
      <c r="D95" s="48" t="s">
        <v>67</v>
      </c>
      <c r="E95" s="48">
        <v>20</v>
      </c>
      <c r="F95" s="143"/>
      <c r="G95" s="151"/>
      <c r="H95" s="146"/>
      <c r="I95" s="165"/>
      <c r="J95" s="56"/>
      <c r="K95" s="145"/>
      <c r="L95" s="62"/>
      <c r="M95" s="62"/>
      <c r="N95" s="146"/>
      <c r="O95" s="62"/>
      <c r="P95" s="62"/>
    </row>
    <row r="96" spans="1:16" ht="25.5" x14ac:dyDescent="0.25">
      <c r="A96" s="48"/>
      <c r="B96" s="49">
        <v>0</v>
      </c>
      <c r="C96" s="154" t="s">
        <v>19</v>
      </c>
      <c r="D96" s="48" t="s">
        <v>67</v>
      </c>
      <c r="E96" s="48">
        <v>10</v>
      </c>
      <c r="F96" s="143"/>
      <c r="G96" s="151"/>
      <c r="H96" s="146"/>
      <c r="I96" s="165"/>
      <c r="J96" s="56"/>
      <c r="K96" s="145"/>
      <c r="L96" s="62"/>
      <c r="M96" s="62"/>
      <c r="N96" s="146"/>
      <c r="O96" s="62"/>
      <c r="P96" s="62"/>
    </row>
    <row r="97" spans="1:16" ht="25.5" x14ac:dyDescent="0.25">
      <c r="A97" s="48"/>
      <c r="B97" s="49">
        <v>0</v>
      </c>
      <c r="C97" s="154" t="s">
        <v>20</v>
      </c>
      <c r="D97" s="48" t="s">
        <v>67</v>
      </c>
      <c r="E97" s="48">
        <v>20</v>
      </c>
      <c r="F97" s="143"/>
      <c r="G97" s="151"/>
      <c r="H97" s="146"/>
      <c r="I97" s="165"/>
      <c r="J97" s="56"/>
      <c r="K97" s="145"/>
      <c r="L97" s="62"/>
      <c r="M97" s="62"/>
      <c r="N97" s="146"/>
      <c r="O97" s="62"/>
      <c r="P97" s="62"/>
    </row>
    <row r="98" spans="1:16" ht="25.5" x14ac:dyDescent="0.25">
      <c r="A98" s="48"/>
      <c r="B98" s="49">
        <v>0</v>
      </c>
      <c r="C98" s="154" t="s">
        <v>24</v>
      </c>
      <c r="D98" s="48" t="s">
        <v>67</v>
      </c>
      <c r="E98" s="48">
        <v>60</v>
      </c>
      <c r="F98" s="143"/>
      <c r="G98" s="151"/>
      <c r="H98" s="146"/>
      <c r="I98" s="165"/>
      <c r="J98" s="56"/>
      <c r="K98" s="145"/>
      <c r="L98" s="62"/>
      <c r="M98" s="62"/>
      <c r="N98" s="146"/>
      <c r="O98" s="62"/>
      <c r="P98" s="62"/>
    </row>
    <row r="99" spans="1:16" ht="25.5" x14ac:dyDescent="0.25">
      <c r="A99" s="48"/>
      <c r="B99" s="49">
        <v>0</v>
      </c>
      <c r="C99" s="154" t="s">
        <v>21</v>
      </c>
      <c r="D99" s="48" t="s">
        <v>67</v>
      </c>
      <c r="E99" s="48">
        <v>10</v>
      </c>
      <c r="F99" s="143"/>
      <c r="G99" s="151"/>
      <c r="H99" s="146"/>
      <c r="I99" s="165"/>
      <c r="J99" s="56"/>
      <c r="K99" s="145"/>
      <c r="L99" s="62"/>
      <c r="M99" s="62"/>
      <c r="N99" s="146"/>
      <c r="O99" s="62"/>
      <c r="P99" s="62"/>
    </row>
    <row r="100" spans="1:16" x14ac:dyDescent="0.25">
      <c r="A100" s="48"/>
      <c r="B100" s="49">
        <v>0</v>
      </c>
      <c r="C100" s="150" t="s">
        <v>12</v>
      </c>
      <c r="D100" s="48" t="s">
        <v>65</v>
      </c>
      <c r="E100" s="48">
        <v>1</v>
      </c>
      <c r="F100" s="143"/>
      <c r="G100" s="151"/>
      <c r="H100" s="146"/>
      <c r="I100" s="165"/>
      <c r="J100" s="56"/>
      <c r="K100" s="145"/>
      <c r="L100" s="62"/>
      <c r="M100" s="62"/>
      <c r="N100" s="146"/>
      <c r="O100" s="62"/>
      <c r="P100" s="62"/>
    </row>
    <row r="101" spans="1:16" ht="25.5" x14ac:dyDescent="0.25">
      <c r="A101" s="48" t="s">
        <v>155</v>
      </c>
      <c r="B101" s="49" t="s">
        <v>98</v>
      </c>
      <c r="C101" s="154" t="s">
        <v>145</v>
      </c>
      <c r="D101" s="48" t="s">
        <v>67</v>
      </c>
      <c r="E101" s="48">
        <v>10</v>
      </c>
      <c r="F101" s="143"/>
      <c r="G101" s="151"/>
      <c r="H101" s="146"/>
      <c r="I101" s="165"/>
      <c r="J101" s="56"/>
      <c r="K101" s="145"/>
      <c r="L101" s="62"/>
      <c r="M101" s="62"/>
      <c r="N101" s="146"/>
      <c r="O101" s="62"/>
      <c r="P101" s="62"/>
    </row>
    <row r="102" spans="1:16" x14ac:dyDescent="0.25">
      <c r="A102" s="48"/>
      <c r="B102" s="49"/>
      <c r="C102" s="150"/>
      <c r="D102" s="48"/>
      <c r="E102" s="48"/>
      <c r="F102" s="143"/>
      <c r="G102" s="151"/>
      <c r="H102" s="146"/>
      <c r="I102" s="165"/>
      <c r="J102" s="56"/>
      <c r="K102" s="145"/>
      <c r="L102" s="62"/>
      <c r="M102" s="62"/>
      <c r="N102" s="146"/>
      <c r="O102" s="62"/>
      <c r="P102" s="62"/>
    </row>
    <row r="103" spans="1:16" x14ac:dyDescent="0.25">
      <c r="A103" s="48"/>
      <c r="B103" s="49">
        <v>0</v>
      </c>
      <c r="C103" s="50">
        <v>0</v>
      </c>
      <c r="D103" s="48"/>
      <c r="E103" s="48"/>
      <c r="F103" s="143"/>
      <c r="G103" s="151"/>
      <c r="H103" s="146"/>
      <c r="I103" s="165"/>
      <c r="J103" s="56"/>
      <c r="K103" s="145"/>
      <c r="L103" s="62"/>
      <c r="M103" s="62"/>
      <c r="N103" s="146"/>
      <c r="O103" s="62"/>
      <c r="P103" s="62"/>
    </row>
    <row r="104" spans="1:16" x14ac:dyDescent="0.25">
      <c r="A104" s="48">
        <v>7</v>
      </c>
      <c r="B104" s="49">
        <v>0</v>
      </c>
      <c r="C104" s="66" t="s">
        <v>116</v>
      </c>
      <c r="D104" s="48"/>
      <c r="E104" s="48"/>
      <c r="F104" s="143"/>
      <c r="G104" s="151"/>
      <c r="H104" s="146"/>
      <c r="I104" s="165"/>
      <c r="J104" s="56"/>
      <c r="K104" s="145"/>
      <c r="L104" s="62"/>
      <c r="M104" s="62"/>
      <c r="N104" s="146"/>
      <c r="O104" s="62"/>
      <c r="P104" s="62"/>
    </row>
    <row r="105" spans="1:16" x14ac:dyDescent="0.25">
      <c r="A105" s="48" t="s">
        <v>164</v>
      </c>
      <c r="B105" s="49" t="s">
        <v>98</v>
      </c>
      <c r="C105" s="50" t="s">
        <v>121</v>
      </c>
      <c r="D105" s="48" t="s">
        <v>65</v>
      </c>
      <c r="E105" s="48">
        <v>1</v>
      </c>
      <c r="F105" s="143"/>
      <c r="G105" s="151"/>
      <c r="H105" s="146"/>
      <c r="I105" s="165"/>
      <c r="J105" s="56"/>
      <c r="K105" s="145"/>
      <c r="L105" s="62"/>
      <c r="M105" s="62"/>
      <c r="N105" s="146"/>
      <c r="O105" s="62"/>
      <c r="P105" s="62"/>
    </row>
    <row r="106" spans="1:16" x14ac:dyDescent="0.2">
      <c r="A106" s="48"/>
      <c r="B106" s="49">
        <v>0</v>
      </c>
      <c r="C106" s="166" t="s">
        <v>142</v>
      </c>
      <c r="D106" s="48" t="s">
        <v>67</v>
      </c>
      <c r="E106" s="48">
        <v>12</v>
      </c>
      <c r="F106" s="143"/>
      <c r="G106" s="151"/>
      <c r="H106" s="146"/>
      <c r="I106" s="165"/>
      <c r="J106" s="56"/>
      <c r="K106" s="145"/>
      <c r="L106" s="62"/>
      <c r="M106" s="62"/>
      <c r="N106" s="146"/>
      <c r="O106" s="62"/>
      <c r="P106" s="62"/>
    </row>
    <row r="107" spans="1:16" x14ac:dyDescent="0.2">
      <c r="A107" s="48"/>
      <c r="B107" s="49">
        <v>0</v>
      </c>
      <c r="C107" s="166" t="s">
        <v>117</v>
      </c>
      <c r="D107" s="48" t="s">
        <v>67</v>
      </c>
      <c r="E107" s="48">
        <v>12</v>
      </c>
      <c r="F107" s="143"/>
      <c r="G107" s="151"/>
      <c r="H107" s="146"/>
      <c r="I107" s="165"/>
      <c r="J107" s="56"/>
      <c r="K107" s="145"/>
      <c r="L107" s="62"/>
      <c r="M107" s="62"/>
      <c r="N107" s="146"/>
      <c r="O107" s="62"/>
      <c r="P107" s="62"/>
    </row>
    <row r="108" spans="1:16" x14ac:dyDescent="0.2">
      <c r="A108" s="48"/>
      <c r="B108" s="49">
        <v>0</v>
      </c>
      <c r="C108" s="166" t="s">
        <v>118</v>
      </c>
      <c r="D108" s="48" t="s">
        <v>67</v>
      </c>
      <c r="E108" s="48">
        <v>1</v>
      </c>
      <c r="F108" s="143"/>
      <c r="G108" s="151"/>
      <c r="H108" s="146"/>
      <c r="I108" s="165"/>
      <c r="J108" s="56"/>
      <c r="K108" s="145"/>
      <c r="L108" s="62"/>
      <c r="M108" s="62"/>
      <c r="N108" s="146"/>
      <c r="O108" s="62"/>
      <c r="P108" s="62"/>
    </row>
    <row r="109" spans="1:16" x14ac:dyDescent="0.2">
      <c r="A109" s="48"/>
      <c r="B109" s="49">
        <v>0</v>
      </c>
      <c r="C109" s="166" t="s">
        <v>119</v>
      </c>
      <c r="D109" s="48" t="s">
        <v>8</v>
      </c>
      <c r="E109" s="48">
        <v>80</v>
      </c>
      <c r="F109" s="143"/>
      <c r="G109" s="151"/>
      <c r="H109" s="146"/>
      <c r="I109" s="165"/>
      <c r="J109" s="56"/>
      <c r="K109" s="145"/>
      <c r="L109" s="62"/>
      <c r="M109" s="62"/>
      <c r="N109" s="146"/>
      <c r="O109" s="62"/>
      <c r="P109" s="62"/>
    </row>
    <row r="110" spans="1:16" x14ac:dyDescent="0.25">
      <c r="A110" s="48"/>
      <c r="B110" s="49">
        <v>0</v>
      </c>
      <c r="C110" s="153" t="s">
        <v>120</v>
      </c>
      <c r="D110" s="48" t="s">
        <v>65</v>
      </c>
      <c r="E110" s="48">
        <v>1</v>
      </c>
      <c r="F110" s="143"/>
      <c r="G110" s="151"/>
      <c r="H110" s="146"/>
      <c r="I110" s="165"/>
      <c r="J110" s="56"/>
      <c r="K110" s="145"/>
      <c r="L110" s="62"/>
      <c r="M110" s="62"/>
      <c r="N110" s="146"/>
      <c r="O110" s="62"/>
      <c r="P110" s="62"/>
    </row>
    <row r="111" spans="1:16" x14ac:dyDescent="0.25">
      <c r="A111" s="48"/>
      <c r="B111" s="49">
        <v>0</v>
      </c>
      <c r="C111" s="50">
        <v>0</v>
      </c>
      <c r="D111" s="48"/>
      <c r="E111" s="48"/>
      <c r="F111" s="143"/>
      <c r="G111" s="151"/>
      <c r="H111" s="146"/>
      <c r="I111" s="165"/>
      <c r="J111" s="56"/>
      <c r="K111" s="145"/>
      <c r="L111" s="62"/>
      <c r="M111" s="62"/>
      <c r="N111" s="62"/>
      <c r="O111" s="62"/>
      <c r="P111" s="62"/>
    </row>
    <row r="112" spans="1:16" x14ac:dyDescent="0.25">
      <c r="A112" s="58"/>
      <c r="B112" s="68"/>
      <c r="C112" s="69" t="s">
        <v>168</v>
      </c>
      <c r="D112" s="58"/>
      <c r="E112" s="70"/>
      <c r="F112" s="70"/>
      <c r="G112" s="70"/>
      <c r="H112" s="71"/>
      <c r="I112" s="71"/>
      <c r="J112" s="71"/>
      <c r="K112" s="71"/>
      <c r="L112" s="71"/>
      <c r="M112" s="71"/>
      <c r="N112" s="71"/>
      <c r="O112" s="71"/>
      <c r="P112" s="71"/>
    </row>
    <row r="113" spans="1:16" x14ac:dyDescent="0.2">
      <c r="A113" s="4"/>
      <c r="B113" s="4"/>
      <c r="C113" s="4"/>
      <c r="D113" s="160"/>
      <c r="E113" s="161"/>
      <c r="F113" s="161"/>
      <c r="G113" s="4"/>
      <c r="H113" s="4"/>
      <c r="I113" s="4"/>
      <c r="J113" s="4"/>
      <c r="K113" s="4"/>
      <c r="L113" s="4"/>
      <c r="M113" s="4"/>
      <c r="N113" s="4"/>
      <c r="O113" s="4"/>
      <c r="P113" s="4"/>
    </row>
    <row r="114" spans="1:16" x14ac:dyDescent="0.2">
      <c r="A114" s="162" t="s">
        <v>86</v>
      </c>
      <c r="B114" s="4"/>
      <c r="C114" s="4"/>
      <c r="D114" s="160"/>
      <c r="E114" s="4"/>
      <c r="F114" s="4"/>
      <c r="G114" s="4"/>
      <c r="H114" s="4"/>
      <c r="I114" s="4"/>
      <c r="J114" s="4"/>
      <c r="K114" s="4"/>
      <c r="L114" s="4"/>
      <c r="M114" s="4"/>
      <c r="N114" s="4"/>
      <c r="O114" s="4"/>
      <c r="P114" s="4"/>
    </row>
    <row r="115" spans="1:16" x14ac:dyDescent="0.2">
      <c r="A115" s="162" t="s">
        <v>87</v>
      </c>
      <c r="B115" s="4"/>
      <c r="C115" s="4"/>
      <c r="D115" s="160"/>
      <c r="E115" s="4"/>
      <c r="F115" s="4"/>
      <c r="G115" s="4"/>
      <c r="H115" s="4"/>
      <c r="I115" s="4"/>
      <c r="J115" s="4"/>
      <c r="K115" s="4"/>
      <c r="L115" s="4"/>
      <c r="M115" s="4"/>
      <c r="N115" s="4"/>
      <c r="O115" s="4"/>
      <c r="P115" s="4"/>
    </row>
    <row r="116" spans="1:16" x14ac:dyDescent="0.2">
      <c r="A116" s="162" t="s">
        <v>88</v>
      </c>
      <c r="B116" s="4"/>
      <c r="C116" s="4"/>
      <c r="D116" s="160"/>
      <c r="E116" s="4"/>
      <c r="F116" s="4"/>
      <c r="G116" s="4"/>
      <c r="H116" s="4"/>
      <c r="I116" s="4"/>
      <c r="J116" s="4"/>
      <c r="K116" s="4"/>
      <c r="L116" s="4"/>
      <c r="M116" s="4"/>
      <c r="N116" s="4"/>
      <c r="O116" s="4"/>
      <c r="P116" s="4"/>
    </row>
    <row r="117" spans="1:16" x14ac:dyDescent="0.2">
      <c r="A117" s="162"/>
      <c r="B117" s="4"/>
      <c r="C117" s="4"/>
      <c r="D117" s="160"/>
      <c r="E117" s="4"/>
      <c r="F117" s="4"/>
      <c r="G117" s="4"/>
      <c r="H117" s="4"/>
      <c r="I117" s="4"/>
      <c r="J117" s="4"/>
      <c r="K117" s="4"/>
      <c r="L117" s="4"/>
      <c r="M117" s="4"/>
      <c r="N117" s="4"/>
      <c r="O117" s="4"/>
      <c r="P117" s="4"/>
    </row>
    <row r="118" spans="1:16" ht="15" x14ac:dyDescent="0.2">
      <c r="A118" s="163" t="s">
        <v>167</v>
      </c>
      <c r="B118" s="4"/>
      <c r="C118" s="4"/>
      <c r="D118" s="160"/>
      <c r="E118" s="4"/>
      <c r="F118" s="4"/>
      <c r="G118" s="4"/>
      <c r="H118" s="4"/>
      <c r="I118" s="4"/>
      <c r="J118" s="4"/>
      <c r="K118" s="4"/>
      <c r="L118" s="4"/>
      <c r="M118" s="4"/>
      <c r="N118" s="4"/>
      <c r="O118" s="4"/>
      <c r="P118" s="4"/>
    </row>
    <row r="119" spans="1:16" x14ac:dyDescent="0.2">
      <c r="A119" s="4"/>
      <c r="B119" s="4"/>
      <c r="C119" s="4"/>
      <c r="D119" s="160"/>
      <c r="E119" s="4"/>
      <c r="F119" s="4"/>
      <c r="G119" s="4"/>
      <c r="H119" s="4"/>
      <c r="I119" s="4"/>
      <c r="J119" s="4"/>
      <c r="K119" s="4"/>
      <c r="L119" s="4"/>
      <c r="M119" s="4"/>
      <c r="N119" s="4"/>
      <c r="O119" s="4"/>
      <c r="P119" s="4"/>
    </row>
    <row r="120" spans="1:16" x14ac:dyDescent="0.2">
      <c r="A120" s="4"/>
      <c r="B120" s="5" t="s">
        <v>41</v>
      </c>
      <c r="C120" s="6"/>
      <c r="D120" s="164"/>
      <c r="E120" s="6"/>
      <c r="F120" s="5" t="s">
        <v>166</v>
      </c>
      <c r="G120" s="4"/>
      <c r="H120" s="4"/>
      <c r="I120" s="4"/>
      <c r="J120" s="4"/>
      <c r="K120" s="4"/>
      <c r="L120" s="4"/>
      <c r="M120" s="4"/>
      <c r="N120" s="4"/>
      <c r="O120" s="4"/>
      <c r="P120" s="4"/>
    </row>
    <row r="121" spans="1:16" x14ac:dyDescent="0.2">
      <c r="A121" s="4"/>
      <c r="B121" s="4" t="s">
        <v>165</v>
      </c>
      <c r="C121" s="4"/>
      <c r="D121" s="160"/>
      <c r="E121" s="4"/>
      <c r="F121" s="7" t="s">
        <v>66</v>
      </c>
      <c r="G121" s="4"/>
      <c r="H121" s="4"/>
      <c r="I121" s="4"/>
      <c r="J121" s="4"/>
      <c r="K121" s="4"/>
      <c r="L121" s="4"/>
      <c r="M121" s="4"/>
      <c r="N121" s="4"/>
      <c r="O121" s="4"/>
      <c r="P121" s="4"/>
    </row>
    <row r="125" spans="1:16" ht="33.75" customHeight="1" x14ac:dyDescent="0.25"/>
    <row r="137" s="4" customFormat="1" x14ac:dyDescent="0.2"/>
    <row r="138" s="4" customFormat="1" x14ac:dyDescent="0.2"/>
    <row r="139" s="4" customFormat="1" x14ac:dyDescent="0.2"/>
    <row r="140" s="4" customFormat="1" x14ac:dyDescent="0.2"/>
    <row r="141" s="4" customFormat="1" x14ac:dyDescent="0.2"/>
    <row r="142" s="4" customFormat="1" x14ac:dyDescent="0.2"/>
    <row r="143" s="4" customFormat="1" x14ac:dyDescent="0.2"/>
    <row r="144" s="4" customFormat="1" x14ac:dyDescent="0.2"/>
    <row r="145" s="4" customFormat="1" x14ac:dyDescent="0.2"/>
  </sheetData>
  <mergeCells count="7">
    <mergeCell ref="L13:P13"/>
    <mergeCell ref="A13:A14"/>
    <mergeCell ref="B13:B14"/>
    <mergeCell ref="C13:C14"/>
    <mergeCell ref="D13:D14"/>
    <mergeCell ref="E13:E14"/>
    <mergeCell ref="F13:K13"/>
  </mergeCells>
  <pageMargins left="0.51181102362204722" right="0.51181102362204722" top="0.94488188976377963" bottom="0.74803149606299213" header="0.31496062992125984" footer="0.31496062992125984"/>
  <pageSetup paperSize="9" scale="74" fitToHeight="1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3</vt:i4>
      </vt:variant>
      <vt:variant>
        <vt:lpstr>Diapazoni ar nosaukumiem</vt:lpstr>
      </vt:variant>
      <vt:variant>
        <vt:i4>4</vt:i4>
      </vt:variant>
    </vt:vector>
  </HeadingPairs>
  <TitlesOfParts>
    <vt:vector size="7" baseType="lpstr">
      <vt:lpstr>KT</vt:lpstr>
      <vt:lpstr>KS 1</vt:lpstr>
      <vt:lpstr>JUMTS</vt:lpstr>
      <vt:lpstr>JUMTS!Drukas_apgabals</vt:lpstr>
      <vt:lpstr>'KS 1'!Drukas_apgabals</vt:lpstr>
      <vt:lpstr>KT!Drukas_apgabals</vt:lpstr>
      <vt:lpstr>JUMTS!Drukāt_virsrakstus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GRAND EKO</dc:creator>
  <cp:lastModifiedBy>Admin</cp:lastModifiedBy>
  <cp:lastPrinted>2018-05-22T11:04:26Z</cp:lastPrinted>
  <dcterms:created xsi:type="dcterms:W3CDTF">2018-05-15T13:26:40Z</dcterms:created>
  <dcterms:modified xsi:type="dcterms:W3CDTF">2018-06-12T11:02:28Z</dcterms:modified>
</cp:coreProperties>
</file>